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365"/>
  </bookViews>
  <sheets>
    <sheet name="Arkusz1" sheetId="1" r:id="rId1"/>
    <sheet name="Arkusz3" sheetId="6" state="hidden" r:id="rId2"/>
    <sheet name="Arkusz2" sheetId="2" state="hidden" r:id="rId3"/>
    <sheet name="rozbicie pojemności na pojemnik" sheetId="3" state="hidden" r:id="rId4"/>
    <sheet name="Arkusz4" sheetId="5" state="hidden" r:id="rId5"/>
  </sheets>
  <calcPr calcId="162913"/>
</workbook>
</file>

<file path=xl/calcChain.xml><?xml version="1.0" encoding="utf-8"?>
<calcChain xmlns="http://schemas.openxmlformats.org/spreadsheetml/2006/main">
  <c r="M9" i="1" l="1"/>
  <c r="R9" i="1"/>
  <c r="H9" i="1"/>
  <c r="F30" i="1" l="1"/>
  <c r="G30" i="1"/>
  <c r="H30" i="1"/>
  <c r="I30" i="1"/>
  <c r="J7" i="1"/>
  <c r="E6" i="1" l="1"/>
  <c r="F6" i="1" s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H28" i="1"/>
  <c r="H29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G28" i="1"/>
  <c r="G29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F28" i="1"/>
  <c r="F29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J37" i="1"/>
  <c r="F82" i="1"/>
  <c r="G82" i="1"/>
  <c r="H6" i="1" l="1"/>
  <c r="G6" i="1"/>
  <c r="B11" i="1"/>
  <c r="J24" i="1" l="1"/>
  <c r="J25" i="1"/>
  <c r="J26" i="1"/>
  <c r="J27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23" i="1"/>
  <c r="I24" i="1"/>
  <c r="I25" i="1"/>
  <c r="I26" i="1"/>
  <c r="I27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23" i="1"/>
  <c r="H24" i="1"/>
  <c r="H25" i="1"/>
  <c r="H26" i="1"/>
  <c r="H27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23" i="1"/>
  <c r="G23" i="1"/>
  <c r="J8" i="1" l="1"/>
  <c r="E10" i="1"/>
  <c r="O6" i="1"/>
  <c r="J6" i="1"/>
  <c r="G136" i="1"/>
  <c r="G147" i="1"/>
  <c r="G24" i="1"/>
  <c r="G25" i="1"/>
  <c r="G26" i="1"/>
  <c r="G27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7" i="1"/>
  <c r="G138" i="1"/>
  <c r="G139" i="1"/>
  <c r="G140" i="1"/>
  <c r="G141" i="1"/>
  <c r="G142" i="1"/>
  <c r="G143" i="1"/>
  <c r="G144" i="1"/>
  <c r="G145" i="1"/>
  <c r="G146" i="1"/>
  <c r="G148" i="1"/>
  <c r="F23" i="1"/>
  <c r="F24" i="1"/>
  <c r="F25" i="1"/>
  <c r="F26" i="1"/>
  <c r="F27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1" i="1"/>
  <c r="F142" i="1"/>
  <c r="F143" i="1"/>
  <c r="F144" i="1"/>
  <c r="F145" i="1"/>
  <c r="F146" i="1"/>
  <c r="F147" i="1"/>
  <c r="F148" i="1"/>
  <c r="F140" i="1"/>
  <c r="F5" i="5"/>
  <c r="F6" i="5"/>
  <c r="F7" i="5"/>
  <c r="F8" i="5"/>
  <c r="F9" i="5"/>
  <c r="F10" i="5"/>
  <c r="F11" i="5"/>
  <c r="F12" i="5"/>
  <c r="F13" i="5"/>
  <c r="F1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H8" i="5" s="1"/>
  <c r="D9" i="5"/>
  <c r="D10" i="5"/>
  <c r="D11" i="5"/>
  <c r="D12" i="5"/>
  <c r="D13" i="5"/>
  <c r="D14" i="5"/>
  <c r="D4" i="5"/>
  <c r="E16" i="5" l="1"/>
  <c r="F16" i="5"/>
  <c r="O8" i="1"/>
  <c r="P8" i="1" s="1"/>
  <c r="R8" i="1" s="1"/>
  <c r="E8" i="1"/>
  <c r="F8" i="1" s="1"/>
  <c r="H8" i="1" s="1"/>
  <c r="O9" i="1"/>
  <c r="O10" i="1"/>
  <c r="P10" i="1" s="1"/>
  <c r="R10" i="1" s="1"/>
  <c r="J10" i="1"/>
  <c r="K10" i="1" s="1"/>
  <c r="M10" i="1" s="1"/>
  <c r="O7" i="1"/>
  <c r="E9" i="1"/>
  <c r="E7" i="1"/>
  <c r="F7" i="1" s="1"/>
  <c r="H7" i="1" s="1"/>
  <c r="K7" i="1"/>
  <c r="M7" i="1" s="1"/>
  <c r="D86" i="1"/>
  <c r="D131" i="1"/>
  <c r="D130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5" i="1"/>
  <c r="D84" i="1"/>
  <c r="D83" i="1"/>
  <c r="D132" i="1"/>
  <c r="D133" i="1"/>
  <c r="D134" i="1"/>
  <c r="D135" i="1"/>
  <c r="D136" i="1"/>
  <c r="D138" i="1"/>
  <c r="D139" i="1"/>
  <c r="D140" i="1"/>
  <c r="D141" i="1"/>
  <c r="D143" i="1"/>
  <c r="D145" i="1"/>
  <c r="P10" i="2"/>
  <c r="P6" i="1"/>
  <c r="R6" i="1" s="1"/>
  <c r="K6" i="1"/>
  <c r="M6" i="1" s="1"/>
  <c r="K8" i="1"/>
  <c r="M8" i="1" s="1"/>
  <c r="F10" i="1"/>
  <c r="H10" i="1" s="1"/>
  <c r="Q10" i="1" l="1"/>
  <c r="G10" i="1"/>
  <c r="L10" i="1"/>
  <c r="L8" i="1"/>
  <c r="G8" i="1"/>
  <c r="Q8" i="1"/>
  <c r="L7" i="1"/>
  <c r="G7" i="1"/>
  <c r="Q6" i="1"/>
  <c r="L6" i="1"/>
  <c r="J9" i="1"/>
  <c r="K9" i="1" s="1"/>
  <c r="F9" i="1"/>
  <c r="P9" i="1"/>
  <c r="P7" i="1"/>
  <c r="R7" i="1" s="1"/>
  <c r="Q9" i="1" l="1"/>
  <c r="H11" i="1"/>
  <c r="G9" i="1"/>
  <c r="M11" i="1"/>
  <c r="L9" i="1"/>
  <c r="Q7" i="1"/>
  <c r="R11" i="1" l="1"/>
</calcChain>
</file>

<file path=xl/sharedStrings.xml><?xml version="1.0" encoding="utf-8"?>
<sst xmlns="http://schemas.openxmlformats.org/spreadsheetml/2006/main" count="633" uniqueCount="157">
  <si>
    <t>Pojemniki</t>
  </si>
  <si>
    <t>Papier</t>
  </si>
  <si>
    <t>Szkło</t>
  </si>
  <si>
    <t>Bio</t>
  </si>
  <si>
    <t>Zmieszane</t>
  </si>
  <si>
    <t>Opłata</t>
  </si>
  <si>
    <t>Progi</t>
  </si>
  <si>
    <t>Kubły</t>
  </si>
  <si>
    <t>120+60</t>
  </si>
  <si>
    <t>240+60</t>
  </si>
  <si>
    <t>360+60</t>
  </si>
  <si>
    <t>360+120</t>
  </si>
  <si>
    <t>360+120+60</t>
  </si>
  <si>
    <t>360+240</t>
  </si>
  <si>
    <t>660+60</t>
  </si>
  <si>
    <t>660+120</t>
  </si>
  <si>
    <t>660+120+60</t>
  </si>
  <si>
    <t>660+240</t>
  </si>
  <si>
    <t>660+240+60</t>
  </si>
  <si>
    <t>660+240+120</t>
  </si>
  <si>
    <t>660+240+120+60</t>
  </si>
  <si>
    <t>660+240+240</t>
  </si>
  <si>
    <t>660+240+240+60</t>
  </si>
  <si>
    <t>1100+60</t>
  </si>
  <si>
    <t>1100+120</t>
  </si>
  <si>
    <t>1100+120+60</t>
  </si>
  <si>
    <t>1100+240</t>
  </si>
  <si>
    <t>660+360+240</t>
  </si>
  <si>
    <t>660+660</t>
  </si>
  <si>
    <t>660+660+60</t>
  </si>
  <si>
    <t>1100+240+60</t>
  </si>
  <si>
    <t>660+660+120</t>
  </si>
  <si>
    <t>1100+360</t>
  </si>
  <si>
    <t>660+660+120+60</t>
  </si>
  <si>
    <t>1100+360+60</t>
  </si>
  <si>
    <t>660+660+240</t>
  </si>
  <si>
    <t>1100+360+120</t>
  </si>
  <si>
    <t>660+660+240+60</t>
  </si>
  <si>
    <t>1100+360+120+60</t>
  </si>
  <si>
    <t>660+660+360</t>
  </si>
  <si>
    <t>1100+360+240</t>
  </si>
  <si>
    <t>660+660+360+60</t>
  </si>
  <si>
    <t>1100+660</t>
  </si>
  <si>
    <t>660+660+360+120</t>
  </si>
  <si>
    <t>1100+660+60</t>
  </si>
  <si>
    <t>660+660+360+120+60</t>
  </si>
  <si>
    <t>1100+660+120</t>
  </si>
  <si>
    <t>660+660+360+240</t>
  </si>
  <si>
    <t>1100+660+120+60</t>
  </si>
  <si>
    <t>660+660+660</t>
  </si>
  <si>
    <t>1100+660+240</t>
  </si>
  <si>
    <t>660+660+660+60</t>
  </si>
  <si>
    <t>1100+660+240+60</t>
  </si>
  <si>
    <t>660+660+660+120</t>
  </si>
  <si>
    <t>1100+660+360</t>
  </si>
  <si>
    <t>660+660+660+120+60</t>
  </si>
  <si>
    <t>1100+660+360+60</t>
  </si>
  <si>
    <t>1100+1100</t>
  </si>
  <si>
    <t>660+660+660+240</t>
  </si>
  <si>
    <t>1100+1100+60</t>
  </si>
  <si>
    <t>660+660+660+240+60</t>
  </si>
  <si>
    <t>1100+660+360+120</t>
  </si>
  <si>
    <t>1100+660+360+120+60</t>
  </si>
  <si>
    <t>1100+1100+120</t>
  </si>
  <si>
    <t>660+660+660+360</t>
  </si>
  <si>
    <t>1100+660+360+240</t>
  </si>
  <si>
    <t>1100+1100+120+60</t>
  </si>
  <si>
    <t>660+660+660+360+60</t>
  </si>
  <si>
    <t>1100+660+660</t>
  </si>
  <si>
    <t>1100+1100+240</t>
  </si>
  <si>
    <t>660+660+660+360+120</t>
  </si>
  <si>
    <t>1100+660+660+60</t>
  </si>
  <si>
    <t>1100+1100+240+60</t>
  </si>
  <si>
    <t>660+660+660+360+120+60</t>
  </si>
  <si>
    <t>1100+660+660+120</t>
  </si>
  <si>
    <t>660+660+660+360+240</t>
  </si>
  <si>
    <t>1100+660+660+120+60</t>
  </si>
  <si>
    <t>1100+660+660+240</t>
  </si>
  <si>
    <t>1100+1100+360</t>
  </si>
  <si>
    <t>1100+1100+360+60</t>
  </si>
  <si>
    <t>1100+1100+360+120</t>
  </si>
  <si>
    <t>660+660+660+660</t>
  </si>
  <si>
    <t>660+660+660+660+60</t>
  </si>
  <si>
    <t>1100+660+660+240+60</t>
  </si>
  <si>
    <t>1100+1100+360+120+60</t>
  </si>
  <si>
    <t>660+660+660+660+120</t>
  </si>
  <si>
    <t>1100+660+660+360</t>
  </si>
  <si>
    <t>1100+1100+360+240</t>
  </si>
  <si>
    <t>660+660+660+660+120+60</t>
  </si>
  <si>
    <t>1100+660+660+360+60</t>
  </si>
  <si>
    <t>660+660+660+660+240</t>
  </si>
  <si>
    <t>1100+660+660+360+120</t>
  </si>
  <si>
    <t>1100+1100+660</t>
  </si>
  <si>
    <t>1100+1100+660+60</t>
  </si>
  <si>
    <t>660+660+660+660+240+60</t>
  </si>
  <si>
    <t>1100+660+660+360+120+60</t>
  </si>
  <si>
    <t>1100+1100+660+120</t>
  </si>
  <si>
    <t>660+660+660+660+360</t>
  </si>
  <si>
    <t>1100+660+660+360+240</t>
  </si>
  <si>
    <t>1100+1100+660+120+60</t>
  </si>
  <si>
    <t>660+660+660+660+360+60</t>
  </si>
  <si>
    <t>1100+660+660+660</t>
  </si>
  <si>
    <t>1100+1100+660+240</t>
  </si>
  <si>
    <t>660+660+660+660+360+120</t>
  </si>
  <si>
    <t>1100+660+660+660+60</t>
  </si>
  <si>
    <t>1100+1100+660+240+60</t>
  </si>
  <si>
    <t>660+660+660+660+360+120+60</t>
  </si>
  <si>
    <t>1100+660+660+660+120</t>
  </si>
  <si>
    <t>1100+1100+660+360</t>
  </si>
  <si>
    <t>660+660+660+660+360+240</t>
  </si>
  <si>
    <t>1100+660+660+660+120+60</t>
  </si>
  <si>
    <t>1100+1100+660+360+60</t>
  </si>
  <si>
    <t>660+660+660+660+660</t>
  </si>
  <si>
    <t>1100+660+660+660+240</t>
  </si>
  <si>
    <t>1100+1100+660+360+120</t>
  </si>
  <si>
    <t>660+660+660+660+660+60</t>
  </si>
  <si>
    <t>1100+660+660+660+240+60</t>
  </si>
  <si>
    <t>1100+1100+660+360+120+60</t>
  </si>
  <si>
    <t>660+660+660+660+660+120</t>
  </si>
  <si>
    <t>1100+660+660+660+360</t>
  </si>
  <si>
    <t>1100+1100+660+360+240</t>
  </si>
  <si>
    <t>660+660+660+660+660+120+60</t>
  </si>
  <si>
    <t>1100-3500</t>
  </si>
  <si>
    <t>5000-7000</t>
  </si>
  <si>
    <t>3500-5000</t>
  </si>
  <si>
    <t>7000-15000</t>
  </si>
  <si>
    <t>15000-36000</t>
  </si>
  <si>
    <t>SEGREGACJA</t>
  </si>
  <si>
    <t>Ilość powstających odpadów w miesiącu w litrach</t>
  </si>
  <si>
    <t>Częstotliwość I</t>
  </si>
  <si>
    <t>Częstotliwość III</t>
  </si>
  <si>
    <t>Częstotliwość IV</t>
  </si>
  <si>
    <t>660+360</t>
  </si>
  <si>
    <t>660+360+60</t>
  </si>
  <si>
    <t>60 l</t>
  </si>
  <si>
    <t>120 l</t>
  </si>
  <si>
    <t>240 l</t>
  </si>
  <si>
    <t>360 l</t>
  </si>
  <si>
    <t>660 l</t>
  </si>
  <si>
    <t>1100 l</t>
  </si>
  <si>
    <r>
      <t>od 1100 l do 3,5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włącznie</t>
    </r>
  </si>
  <si>
    <r>
      <t>od 3,5 do 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 włącznie</t>
    </r>
  </si>
  <si>
    <r>
      <t>od 5 do 7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 włącznie</t>
    </r>
  </si>
  <si>
    <r>
      <t>od 7 do 15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 włącznie</t>
    </r>
  </si>
  <si>
    <r>
      <t>od 15 do 36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</si>
  <si>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Pojemnik</t>
  </si>
  <si>
    <t>Segregacja</t>
  </si>
  <si>
    <t>Brak segregacji</t>
  </si>
  <si>
    <t>RAZEM</t>
  </si>
  <si>
    <t>Częstotliwość w m-cu</t>
  </si>
  <si>
    <t>Odpady na pojemnosć</t>
  </si>
  <si>
    <t>Odpady na pojemność</t>
  </si>
  <si>
    <t>Odpady na pojemności</t>
  </si>
  <si>
    <t>Plastik, Metal</t>
  </si>
  <si>
    <t>Progi segregacja</t>
  </si>
  <si>
    <t>Progi brak segregacji</t>
  </si>
  <si>
    <t>1100+660+360+240+60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</si>
</sst>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0" xfId="0" applyFill="1" applyBorder="1"/>
    <xf numFmtId="0" fontId="0" fillId="0" borderId="0" xfId="0" applyAlignment="1">
      <alignment horizontal="right"/>
    </xf>
    <xf numFmtId="0" fontId="0" fillId="6" borderId="0" xfId="0" applyFill="1"/>
    <xf numFmtId="164" fontId="0" fillId="0" borderId="0" xfId="0" applyNumberFormat="1"/>
    <xf numFmtId="0" fontId="0" fillId="0" borderId="9" xfId="0" applyBorder="1" applyAlignment="1">
      <alignment wrapText="1"/>
    </xf>
    <xf numFmtId="8" fontId="0" fillId="0" borderId="9" xfId="0" applyNumberFormat="1" applyBorder="1" applyAlignment="1">
      <alignment wrapText="1"/>
    </xf>
    <xf numFmtId="8" fontId="0" fillId="0" borderId="10" xfId="0" applyNumberFormat="1" applyBorder="1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5" borderId="1" xfId="0" applyFont="1" applyFill="1" applyBorder="1"/>
    <xf numFmtId="164" fontId="0" fillId="5" borderId="1" xfId="0" applyNumberFormat="1" applyFill="1" applyBorder="1"/>
    <xf numFmtId="0" fontId="3" fillId="8" borderId="1" xfId="0" applyFont="1" applyFill="1" applyBorder="1"/>
    <xf numFmtId="0" fontId="0" fillId="8" borderId="1" xfId="0" applyFill="1" applyBorder="1"/>
    <xf numFmtId="0" fontId="0" fillId="8" borderId="0" xfId="0" applyFill="1" applyBorder="1"/>
    <xf numFmtId="2" fontId="0" fillId="0" borderId="0" xfId="0" applyNumberFormat="1"/>
    <xf numFmtId="0" fontId="7" fillId="7" borderId="5" xfId="0" applyFont="1" applyFill="1" applyBorder="1"/>
    <xf numFmtId="0" fontId="8" fillId="5" borderId="1" xfId="0" applyFont="1" applyFill="1" applyBorder="1"/>
    <xf numFmtId="0" fontId="8" fillId="5" borderId="7" xfId="0" applyFont="1" applyFill="1" applyBorder="1"/>
    <xf numFmtId="0" fontId="8" fillId="0" borderId="1" xfId="0" applyFont="1" applyBorder="1"/>
    <xf numFmtId="0" fontId="8" fillId="2" borderId="3" xfId="0" applyFont="1" applyFill="1" applyBorder="1"/>
    <xf numFmtId="0" fontId="8" fillId="3" borderId="3" xfId="0" applyFont="1" applyFill="1" applyBorder="1"/>
    <xf numFmtId="0" fontId="8" fillId="4" borderId="3" xfId="0" applyFont="1" applyFill="1" applyBorder="1"/>
    <xf numFmtId="0" fontId="9" fillId="0" borderId="1" xfId="0" applyNumberFormat="1" applyFont="1" applyBorder="1" applyAlignment="1" applyProtection="1">
      <alignment horizontal="right"/>
      <protection locked="0"/>
    </xf>
    <xf numFmtId="0" fontId="1" fillId="0" borderId="0" xfId="0" applyFont="1"/>
    <xf numFmtId="0" fontId="5" fillId="2" borderId="1" xfId="0" applyFont="1" applyFill="1" applyBorder="1"/>
    <xf numFmtId="0" fontId="5" fillId="3" borderId="1" xfId="0" applyFont="1" applyFill="1" applyBorder="1"/>
    <xf numFmtId="0" fontId="5" fillId="4" borderId="3" xfId="0" applyFont="1" applyFill="1" applyBorder="1"/>
    <xf numFmtId="0" fontId="10" fillId="7" borderId="5" xfId="0" applyFont="1" applyFill="1" applyBorder="1"/>
    <xf numFmtId="164" fontId="5" fillId="5" borderId="0" xfId="0" applyNumberFormat="1" applyFont="1" applyFill="1" applyBorder="1"/>
    <xf numFmtId="164" fontId="5" fillId="0" borderId="0" xfId="0" applyNumberFormat="1" applyFont="1"/>
    <xf numFmtId="0" fontId="1" fillId="9" borderId="1" xfId="0" applyFont="1" applyFill="1" applyBorder="1"/>
    <xf numFmtId="0" fontId="0" fillId="9" borderId="1" xfId="0" applyFill="1" applyBorder="1"/>
    <xf numFmtId="164" fontId="8" fillId="9" borderId="4" xfId="0" applyNumberFormat="1" applyFont="1" applyFill="1" applyBorder="1" applyAlignment="1">
      <alignment horizontal="right"/>
    </xf>
    <xf numFmtId="164" fontId="8" fillId="9" borderId="1" xfId="0" applyNumberFormat="1" applyFont="1" applyFill="1" applyBorder="1" applyAlignment="1">
      <alignment horizontal="right"/>
    </xf>
    <xf numFmtId="0" fontId="5" fillId="9" borderId="1" xfId="0" applyFont="1" applyFill="1" applyBorder="1"/>
    <xf numFmtId="2" fontId="5" fillId="9" borderId="1" xfId="0" applyNumberFormat="1" applyFont="1" applyFill="1" applyBorder="1" applyAlignment="1">
      <alignment horizontal="right"/>
    </xf>
    <xf numFmtId="0" fontId="5" fillId="9" borderId="0" xfId="0" applyFont="1" applyFill="1" applyAlignment="1">
      <alignment horizontal="right"/>
    </xf>
    <xf numFmtId="0" fontId="8" fillId="9" borderId="0" xfId="0" applyFont="1" applyFill="1" applyBorder="1"/>
    <xf numFmtId="0" fontId="8" fillId="9" borderId="0" xfId="0" applyFont="1" applyFill="1"/>
    <xf numFmtId="0" fontId="5" fillId="10" borderId="1" xfId="0" applyFont="1" applyFill="1" applyBorder="1"/>
    <xf numFmtId="0" fontId="8" fillId="10" borderId="3" xfId="0" applyFont="1" applyFill="1" applyBorder="1"/>
    <xf numFmtId="0" fontId="11" fillId="0" borderId="0" xfId="0" applyFont="1" applyAlignment="1">
      <alignment horizontal="right"/>
    </xf>
    <xf numFmtId="0" fontId="11" fillId="6" borderId="0" xfId="0" applyFont="1" applyFill="1"/>
    <xf numFmtId="0" fontId="11" fillId="0" borderId="0" xfId="0" applyFont="1"/>
    <xf numFmtId="2" fontId="11" fillId="0" borderId="0" xfId="0" applyNumberFormat="1" applyFont="1"/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left"/>
    </xf>
    <xf numFmtId="0" fontId="8" fillId="9" borderId="8" xfId="0" applyFont="1" applyFill="1" applyBorder="1" applyAlignment="1">
      <alignment shrinkToFit="1"/>
    </xf>
    <xf numFmtId="0" fontId="8" fillId="9" borderId="8" xfId="0" applyFont="1" applyFill="1" applyBorder="1" applyAlignment="1">
      <alignment horizontal="right" shrinkToFit="1"/>
    </xf>
    <xf numFmtId="0" fontId="8" fillId="9" borderId="1" xfId="0" applyFont="1" applyFill="1" applyBorder="1" applyAlignment="1">
      <alignment shrinkToFit="1"/>
    </xf>
    <xf numFmtId="0" fontId="8" fillId="9" borderId="1" xfId="0" applyFont="1" applyFill="1" applyBorder="1" applyAlignment="1">
      <alignment horizontal="right" shrinkToFit="1"/>
    </xf>
    <xf numFmtId="0" fontId="2" fillId="6" borderId="0" xfId="0" applyFont="1" applyFill="1" applyAlignment="1">
      <alignment horizontal="center"/>
    </xf>
    <xf numFmtId="0" fontId="6" fillId="9" borderId="2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5" fillId="9" borderId="8" xfId="0" applyFont="1" applyFill="1" applyBorder="1"/>
    <xf numFmtId="0" fontId="5" fillId="9" borderId="12" xfId="0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2"/>
  <sheetViews>
    <sheetView tabSelected="1" zoomScale="70" zoomScaleNormal="70" workbookViewId="0">
      <selection activeCell="B6" sqref="B6"/>
    </sheetView>
  </sheetViews>
  <sheetFormatPr defaultRowHeight="15" x14ac:dyDescent="0.25"/>
  <cols>
    <col min="1" max="1" width="50.7109375" customWidth="1"/>
    <col min="2" max="2" width="29.7109375" style="3" bestFit="1" customWidth="1"/>
    <col min="3" max="3" width="14.42578125" bestFit="1" customWidth="1"/>
    <col min="4" max="4" width="25.85546875" customWidth="1"/>
    <col min="5" max="5" width="7.85546875" hidden="1" customWidth="1"/>
    <col min="6" max="6" width="18.28515625" hidden="1" customWidth="1"/>
    <col min="7" max="7" width="28.42578125" customWidth="1"/>
    <col min="8" max="8" width="18.5703125" customWidth="1"/>
    <col min="9" max="9" width="25" customWidth="1"/>
    <col min="10" max="10" width="9.140625" hidden="1" customWidth="1"/>
    <col min="11" max="11" width="26.7109375" hidden="1" customWidth="1"/>
    <col min="12" max="12" width="30.85546875" customWidth="1"/>
    <col min="13" max="13" width="19" customWidth="1"/>
    <col min="14" max="14" width="25.28515625" customWidth="1"/>
    <col min="15" max="15" width="9.140625" hidden="1" customWidth="1"/>
    <col min="16" max="16" width="20.42578125" hidden="1" customWidth="1"/>
    <col min="17" max="17" width="37.28515625" customWidth="1"/>
    <col min="18" max="18" width="22.28515625" customWidth="1"/>
  </cols>
  <sheetData>
    <row r="1" spans="1:18" x14ac:dyDescent="0.25">
      <c r="A1" s="56" t="s">
        <v>127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8" ht="15.75" thickBot="1" x14ac:dyDescent="0.3"/>
    <row r="4" spans="1:18" ht="23.25" x14ac:dyDescent="0.25">
      <c r="D4" s="57" t="s">
        <v>129</v>
      </c>
      <c r="E4" s="58"/>
      <c r="F4" s="58"/>
      <c r="G4" s="58"/>
      <c r="H4" s="58"/>
      <c r="I4" s="57" t="s">
        <v>130</v>
      </c>
      <c r="J4" s="58"/>
      <c r="K4" s="58"/>
      <c r="L4" s="58"/>
      <c r="M4" s="58"/>
      <c r="N4" s="57" t="s">
        <v>131</v>
      </c>
      <c r="O4" s="58"/>
      <c r="P4" s="58"/>
      <c r="Q4" s="58"/>
      <c r="R4" s="59"/>
    </row>
    <row r="5" spans="1:18" ht="21" customHeight="1" x14ac:dyDescent="0.35">
      <c r="A5" s="60" t="s">
        <v>128</v>
      </c>
      <c r="B5" s="61"/>
      <c r="C5" s="25"/>
      <c r="D5" s="32" t="s">
        <v>149</v>
      </c>
      <c r="E5" s="33"/>
      <c r="F5" s="33" t="s">
        <v>150</v>
      </c>
      <c r="G5" s="32" t="s">
        <v>0</v>
      </c>
      <c r="H5" s="32" t="s">
        <v>5</v>
      </c>
      <c r="I5" s="32" t="s">
        <v>149</v>
      </c>
      <c r="J5" s="32"/>
      <c r="K5" s="32" t="s">
        <v>151</v>
      </c>
      <c r="L5" s="32" t="s">
        <v>0</v>
      </c>
      <c r="M5" s="32" t="s">
        <v>5</v>
      </c>
      <c r="N5" s="32" t="s">
        <v>149</v>
      </c>
      <c r="O5" s="32"/>
      <c r="P5" s="32" t="s">
        <v>152</v>
      </c>
      <c r="Q5" s="32" t="s">
        <v>0</v>
      </c>
      <c r="R5" s="32" t="s">
        <v>5</v>
      </c>
    </row>
    <row r="6" spans="1:18" ht="21" x14ac:dyDescent="0.35">
      <c r="A6" s="41" t="s">
        <v>1</v>
      </c>
      <c r="B6" s="24"/>
      <c r="D6" s="42">
        <v>1.08</v>
      </c>
      <c r="E6" s="18">
        <f>ROUND(B6/D6,2)</f>
        <v>0</v>
      </c>
      <c r="F6" s="19">
        <f>INDEX($A$23:$A$148,MATCH(E6,$A$23:$A$148,-1))</f>
        <v>0</v>
      </c>
      <c r="G6" s="52">
        <f>LOOKUP(F6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660+660+660+360+60","1100+660+360+240+60","1100+1100+240","660+660+660+360+120","1100+660+660+60","1100+1100+240+60","660+660+660+360+120+60","1100+660+660+120","1100+1100+360","660+660+660+360+240","1100+660+660+120+60","1100+1100+360+60","660+660+660+660","1100+660+660+240","1100+1100+360+120","660+660+660+660+60","1100+660+660+240+60","1100+1100+360+120+60","660+660+660+660+120","1100+660+660+360","1100+1100+360+240","660+660+660+660+120+60","1100+660+660+360+60","1100+1100+660","660+660+660+660+240","1100+660+660+360+120","1100+1100+660+60","660+660+660+660+240+60","1100+660+660+360+120+60","1100+1100+660+120","660+660+660+660+360","1100+660+660+360+240","1100+1100+660+120+60","660+660+660+660+360+60","1100+660+660+660","1100+1100+660+240","660+660+660+660+360+120","1100+660+660+660+60","1100+1100+660+240+60","660+660+660+660+360+120+60","1100+660+660+660+120","1100+1100+660+360","660+660+660+660+360+240","1100+660+660+660+120+60","1100+1100+660+360+60","660+660+660+660+660","1100+660+660+660+240","1100+1100+660+360+120","660+660+660+660+660+60","1100+660+660+660+240+60","1100+1100+660+360+120+60","660+660+660+660+660+120","1100+660+660+660+360","1100+1100+660+360+240","660+660+660+660+660+120+60","3500","5000","7000","15000","36000"})</f>
        <v>0</v>
      </c>
      <c r="H6" s="34">
        <f>LOOKUP(F6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},{0;"11,02";"22,03";"33,05";"44,06";"55,08";"66,10";"77,12";"88,13";"99,15";"110,16";"121,18";"132,20";"143,21";"154,23";"165,24";"176,26";"187,28";"198,30";"201,96";"209,31";"212,98";"220,33";"223,99";"231,34";"235,01";"242,35";"246,02";"253,37";"257,04";"264,38";"268,06";"275,40";"279,08";"286,41";"290,09";"297,43";"301,11";"308,45";"312,12";"319,47";"323,14";"330,48";"334,16";"341,50";"345,17";"352,51";"356,19";"363,53";"367,20";"374,55";"378,22";"385,56";"389,24";"396,58";"400,26";"403,92";"407,59";"411,27";"414,94";"418,61";"422,29";"425,95";"429,63";"433,30";"436,97";"440,65";"444,32";"447,98";"451,66";"455,33";"459,00";"462,68";"466,34";"470,02";"473,69";"477,36";"481,04";"484,70";"488,37";"492,05";"495,72";"499,39";"503,07";"506,73";"510,41";"514,08";"517,75";"521,43";"525,10";"528,76";"532,44";"536,12";"539,78";"543,46";"547,13";"550,80";"554,47";"558,15";"561,82";"565,49";"569,16";"572,83";"576,51";"580,18";"583,85";"587,52";"591,20";"594,86";"598,54";"602,22";"605,88";"609,55";"613,23";"616,90";"620,57";"624,25";"627,91";"631,59";"635,26";"638,93"})</f>
        <v>0</v>
      </c>
      <c r="I6" s="42">
        <v>4.33</v>
      </c>
      <c r="J6" s="20">
        <f>ROUND(B6/I6,2)</f>
        <v>0</v>
      </c>
      <c r="K6" s="20">
        <f>INDEX($A$23:$A$148,MATCH(J6,$A$23:$A$148,-1))</f>
        <v>0</v>
      </c>
      <c r="L6" s="54">
        <f>LOOKUP(K6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660+660+660+360+60","1100+660+360+240+60","1100+1100+240","660+660+660+360+120","1100+660+660+60","1100+1100+240+60","660+660+660+360+120+60","1100+660+660+120","1100+1100+360","660+660+660+360+240","1100+660+660+120+60","1100+1100+360+60","660+660+660+660","1100+660+660+240","1100+1100+360+120","660+660+660+660+60","1100+660+660+240+60","1100+1100+360+120+60","660+660+660+660+120","1100+660+660+360","1100+1100+360+240","660+660+660+660+120+60","1100+660+660+360+60","1100+1100+660","660+660+660+660+240","1100+660+660+360+120","1100+1100+660+60","660+660+660+660+240+60","1100+660+660+360+120+60","1100+1100+660+120","660+660+660+660+360","1100+660+660+360+240","1100+1100+660+120+60","660+660+660+660+360+60","1100+660+660+660","1100+1100+660+240","660+660+660+660+360+120","1100+660+660+660+60","1100+1100+660+240+60","660+660+660+660+360+120+60","1100+660+660+660+120","1100+1100+660+360","660+660+660+660+360+240","1100+660+660+660+120+60","1100+1100+660+360+60","660+660+660+660+660","1100+660+660+660+240","1100+1100+660+360+120","660+660+660+660+660+60","1100+660+660+660+240+60","1100+1100+660+360+120+60","660+660+660+660+660+120","1100+660+660+660+360","1100+1100+660+360+240","660+660+660+660+660+120+60","3500","5000","7000","15000","36000"})</f>
        <v>0</v>
      </c>
      <c r="M6" s="35">
        <f>LOOKUP(K6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},{0;"44,17";"88,33";"132,50";"176,66";"220,83";"265,00";"309,17";"353,33";"397,50";"441,66";"485,83";"530,00";"574,16";"618,33";"662,49";"706,66";"750,83";"795,00";"809,71";"839,16";"853,88";"883,33";"898,04";"927,49";"942,21";"971,65";"986,37";"1015,82";"1030,54";"1059,98";"1074,71";"1104,15";"1118,88";"1148,31";"1163,04";"1192,48";"1207,21";"1236,65";"1251,37";"1280,82";"1295,54";"1324,98";"1339,71";"1369,15";"1383,87";"1413,31";"1428,04";"1457,48";"1472,20";"1501,65";"1516,37";"1545,81";"1560,54";"1589,98";"1604,71";"1619,42";"1634,14";"1648,87";"1663,59";"1678,31";"1693,04";"1707,75";"1722,48";"1737,20";"1751,92";"1766,65";"1781,37";"1796,08";"1810,81";"1825,53";"1840,25";"1854,98";"1869,69";"1884,42";"1899,14";"1913,86";"1928,59";"1943,30";"1958,02";"1972,75";"1987,47";"2002,19";"2016,92";"2031,63";"2046,36";"2061,08";"2075,80";"2090,53";"2105,25";"2119,96";"2134,69";"2149,42";"2164,13";"2178,86";"2193,58";"2208,30";"2223,02";"2237,75";"2252,47";"2267,19";"2281,91";"2296,63";"2311,36";"2326,08";"2340,80";"2355,52";"2370,25";"2384,96";"2399,69";"2414,42";"2429,13";"2443,85";"2458,58";"2473,30";"2488,02";"2502,75";"2517,46";"2532,19";"2546,91";"2561,63"})</f>
        <v>0</v>
      </c>
      <c r="N6" s="42">
        <v>2.17</v>
      </c>
      <c r="O6" s="20">
        <f>ROUND(B6/N6,2)</f>
        <v>0</v>
      </c>
      <c r="P6" s="20">
        <f>INDEX($A$23:$A$148,MATCH(O6,$A$23:$A$148,-1))</f>
        <v>0</v>
      </c>
      <c r="Q6" s="54">
        <f>LOOKUP(P6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660+660+660+360+60","1100+660+360+240+60","1100+1100+240","660+660+660+360+120","1100+660+660+60","1100+1100+240+60","660+660+660+360+120+60","1100+660+660+120","1100+1100+360","660+660+660+360+240","1100+660+660+120+60","1100+1100+360+60","660+660+660+660","1100+660+660+240","1100+1100+360+120","660+660+660+660+60","1100+660+660+240+60","1100+1100+360+120+60","660+660+660+660+120","1100+660+660+360","1100+1100+360+240","660+660+660+660+120+60","1100+660+660+360+60","1100+1100+660","660+660+660+660+240","1100+660+660+360+120","1100+1100+660+60","660+660+660+660+240+60","1100+660+660+360+120+60","1100+1100+660+120","660+660+660+660+360","1100+660+660+360+240","1100+1100+660+120+60","660+660+660+660+360+60","1100+660+660+660","1100+1100+660+240","660+660+660+660+360+120","1100+660+660+660+60","1100+1100+660+240+60","660+660+660+660+360+120+60","1100+660+660+660+120","1100+1100+660+360","660+660+660+660+360+240","1100+660+660+660+120+60","1100+1100+660+360+60","660+660+660+660+660","1100+660+660+660+240","1100+1100+660+360+120","660+660+660+660+660+60","1100+660+660+660+240+60","1100+1100+660+360+120+60","660+660+660+660+660+120","1100+660+660+660+360","1100+1100+660+360+240","660+660+660+660+660+120+60","3500","5000","7000","15000","36000"})</f>
        <v>0</v>
      </c>
      <c r="R6" s="35">
        <f>LOOKUP(P6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},{0;"22,13";"44,27";"66,40";"88,54";"110,67";"132,80";"154,93";"177,07";"199,20";"221,34";"243,47";"265,60";"287,74";"309,87";"332,01";"354,14";"376,27";"398,40";"405,79";"420,54";"427,92";"442,67";"450,06";"464,81";"472,19";"486,95";"494,33";"509,08";"516,46";"531,22";"538,59";"553,35";"560,72";"575,49";"582,86";"597,62";"604,99";"619,75";"627,13";"641,88";"649,26";"664,02";"671,39";"686,15";"693,53";"708,29";"715,66";"730,42";"737,80";"752,55";"759,93";"774,69";"782,06";"796,82";"804,19";"811,58";"818,96";"826,33";"833,71";"841,09";"848,46";"855,85";"863,22";"870,60";"877,98";"885,35";"892,73";"900,12";"907,49";"914,87";"922,25";"929,62";"937,01";"944,38";"951,76";"959,14";"966,51";"973,90";"981,28";"988,65";"996,03";"1003,41";"1010,78";"1018,17";"1025,54";"1032,92";"1040,30";"1047,67";"1055,05";"1062,44";"1069,81";"1077,18";"1084,57";"1091,94";"1099,32";"1106,70";"1114,08";"1121,45";"1128,83";"1136,21";"1143,59";"1150,97";"1158,34";"1165,72";"1173,10";"1180,48";"1187,85";"1195,24";"1202,61";"1209,98";"1217,37";"1224,75";"1232,12";"1239,50";"1246,88";"1254,25";"1261,64";"1269,01";"1276,39";"1283,77"})</f>
        <v>0</v>
      </c>
    </row>
    <row r="7" spans="1:18" ht="21" x14ac:dyDescent="0.35">
      <c r="A7" s="26" t="s">
        <v>153</v>
      </c>
      <c r="B7" s="24"/>
      <c r="D7" s="21">
        <v>2.17</v>
      </c>
      <c r="E7" s="18">
        <f>ROUND(B7/D7,2)</f>
        <v>0</v>
      </c>
      <c r="F7" s="19">
        <f>INDEX($A$23:$A$148,MATCH(E7,$A$23:$A$148,-1))</f>
        <v>0</v>
      </c>
      <c r="G7" s="53">
        <f>LOOKUP(F7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660+660+660+360+60","1100+660+360+240+60","1100+1100+240","660+660+660+360+120","1100+660+660+60","1100+1100+240+60","660+660+660+360+120+60","1100+660+660+120","1100+1100+360","660+660+660+360+240","1100+660+660+120+60","1100+1100+360+60","660+660+660+660","1100+660+660+240","1100+1100+360+120","660+660+660+660+60","1100+660+660+240+60","1100+1100+360+120+60","660+660+660+660+120","1100+660+660+360","1100+1100+360+240","660+660+660+660+120+60","1100+660+660+360+60","1100+1100+660","660+660+660+660+240","1100+660+660+360+120","1100+1100+660+60","660+660+660+660+240+60","1100+660+660+360+120+60","1100+1100+660+120","660+660+660+660+360","1100+660+660+360+240","1100+1100+660+120+60","660+660+660+660+360+60","1100+660+660+660","1100+1100+660+240","660+660+660+660+360+120","1100+660+660+660+60","1100+1100+660+240+60","660+660+660+660+360+120+60","1100+660+660+660+120","1100+1100+660+360","660+660+660+660+360+240","1100+660+660+660+120+60","1100+1100+660+360+60","660+660+660+660+660","1100+660+660+660+240","1100+1100+660+360+120","660+660+660+660+660+60","1100+660+660+660+240+60","1100+1100+660+360+120+60","660+660+660+660+660+120","1100+660+660+660+360","1100+1100+660+360+240","660+660+660+660+660+120+60","3500","5000","7000","15000","36000"})</f>
        <v>0</v>
      </c>
      <c r="H7" s="34">
        <f>LOOKUP(F7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},{0;"22,13";"44,27";"66,40";"88,54";"110,67";"132,80";"154,93";"177,07";"199,20";"221,34";"243,47";"265,60";"287,74";"309,87";"332,01";"354,14";"376,27";"398,40";"405,79";"420,54";"427,92";"442,67";"450,06";"464,81";"472,19";"486,95";"494,33";"509,08";"516,46";"531,22";"538,59";"553,35";"560,72";"575,49";"582,86";"597,62";"604,99";"619,75";"627,13";"641,88";"649,26";"664,02";"671,39";"686,15";"693,53";"708,29";"715,66";"730,42";"737,80";"752,55";"759,93";"774,69";"782,06";"796,82";"804,19";"811,58";"818,96";"826,33";"833,71";"841,09";"848,46";"855,85";"863,22";"870,60";"877,98";"885,35";"892,73";"900,12";"907,49";"914,87";"922,25";"929,62";"937,01";"944,38";"951,76";"959,14";"966,51";"973,90";"981,28";"988,65";"996,03";"1003,41";"1010,78";"1018,17";"1025,54";"1032,92";"1040,30";"1047,67";"1055,05";"1062,44";"1069,81";"1077,18";"1084,57";"1091,94";"1099,32";"1106,70";"1114,08";"1121,45";"1128,83";"1136,21";"1143,59";"1150,97";"1158,34";"1165,72";"1173,10";"1180,48";"1187,85";"1195,24";"1202,61";"1209,98";"1217,37";"1224,75";"1232,12";"1239,50";"1246,88";"1254,25";"1261,64";"1269,01";"1276,39";"1283,77"})</f>
        <v>0</v>
      </c>
      <c r="I7" s="21">
        <v>8.66</v>
      </c>
      <c r="J7" s="20">
        <f>ROUND(B7/I7,2)</f>
        <v>0</v>
      </c>
      <c r="K7" s="20">
        <f>INDEX($A$23:$A$148,MATCH(J7,$A$23:$A$148,-1))</f>
        <v>0</v>
      </c>
      <c r="L7" s="55">
        <f>LOOKUP(K7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660+660+660+360+60","1100+660+360+240+60","1100+1100+240","660+660+660+360+120","1100+660+660+60","1100+1100+240+60","660+660+660+360+120+60","1100+660+660+120","1100+1100+360","660+660+660+360+240","1100+660+660+120+60","1100+1100+360+60","660+660+660+660","1100+660+660+240","1100+1100+360+120","660+660+660+660+60","1100+660+660+240+60","1100+1100+360+120+60","660+660+660+660+120","1100+660+660+360","1100+1100+360+240","660+660+660+660+120+60","1100+660+660+360+60","1100+1100+660","660+660+660+660+240","1100+660+660+360+120","1100+1100+660+60","660+660+660+660+240+60","1100+660+660+360+120+60","1100+1100+660+120","660+660+660+660+360","1100+660+660+360+240","1100+1100+660+120+60","660+660+660+660+360+60","1100+660+660+660","1100+1100+660+240","660+660+660+660+360+120","1100+660+660+660+60","1100+1100+660+240+60","660+660+660+660+360+120+60","1100+660+660+660+120","1100+1100+660+360","660+660+660+660+360+240","1100+660+660+660+120+60","1100+1100+660+360+60","660+660+660+660+660","1100+660+660+660+240","1100+1100+660+360+120","660+660+660+660+660+60","1100+660+660+660+240+60","1100+1100+660+360+120+60","660+660+660+660+660+120","1100+660+660+660+360","1100+1100+660+360+240","660+660+660+660+660+120+60","3500","5000","7000","15000","36000"})</f>
        <v>0</v>
      </c>
      <c r="M7" s="35">
        <f>LOOKUP(K7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},{0;"88,33";"176,66";"264,99";"353,33";"441,66";"529,99";"618,32";"706,65";"794,98";"883,32";"971,65";"1059,98";"1148,31";"1236,64";"1324,98";"1413,31";"1501,64";"1589,97";"1619,42";"1678,31";"1707,75";"1766,64";"1796,08";"1854,97";"1884,41";"1943,30";"1972,75";"2031,63";"2061,08";"2119,96";"2149,41";"2208,29";"2237,74";"2296,63";"2326,07";"2384,96";"2414,40";"2473,29";"2502,74";"2561,62";"2591,07";"2649,95";"2679,40";"2738,28";"2767,73";"2826,62";"2856,06";"2914,96";"2944,40";"3003,29";"3032,73";"3091,62";"3121,06";"3179,95";"3209,39";"3238,84";"3268,29";"3297,72";"3327,17";"3356,62";"3386,05";"3415,50";"3444,95";"3474,39";"3503,83";"3533,28";"3562,72";"3592,17";"3621,61";"3651,05";"3680,50";"3709,94";"3739,38";"3768,83";"3798,28";"3827,71";"3857,16";"3886,61";"3916,05";"3945,49";"3974,94";"4004,38";"4033,82";"4063,27";"4092,71";"4122,16";"4151,60";"4181,04";"4210,49";"4239,94";"4269,37";"4298,82";"4328,27";"4357,70";"4387,15";"4416,60";"4446,04";"4475,48";"4504,93";"4534,38";"4563,82";"4593,26";"4622,71";"4652,15";"4681,59";"4711,04";"4740,48";"4769,93";"4799,37";"4828,81";"4858,26";"4887,71";"4917,14";"4946,59";"4976,04";"5005,47";"5034,92";"5064,37";"5093,81";"5123,25"})</f>
        <v>0</v>
      </c>
      <c r="N7" s="21">
        <v>4.33</v>
      </c>
      <c r="O7" s="20">
        <f t="shared" ref="O7:O10" si="0">ROUND(B7/N7,2)</f>
        <v>0</v>
      </c>
      <c r="P7" s="20">
        <f>INDEX($A$23:$A$148,MATCH(O7,$A$23:$A$148,-1))</f>
        <v>0</v>
      </c>
      <c r="Q7" s="55">
        <f>LOOKUP(P7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660+660+660+360+60","1100+660+360+240+60","1100+1100+240","660+660+660+360+120","1100+660+660+60","1100+1100+240+60","660+660+660+360+120+60","1100+660+660+120","1100+1100+360","660+660+660+360+240","1100+660+660+120+60","1100+1100+360+60","660+660+660+660","1100+660+660+240","1100+1100+360+120","660+660+660+660+60","1100+660+660+240+60","1100+1100+360+120+60","660+660+660+660+120","1100+660+660+360","1100+1100+360+240","660+660+660+660+120+60","1100+660+660+360+60","1100+1100+660","660+660+660+660+240","1100+660+660+360+120","1100+1100+660+60","660+660+660+660+240+60","1100+660+660+360+120+60","1100+1100+660+120","660+660+660+660+360","1100+660+660+360+240","1100+1100+660+120+60","660+660+660+660+360+60","1100+660+660+660","1100+1100+660+240","660+660+660+660+360+120","1100+660+660+660+60","1100+1100+660+240+60","660+660+660+660+360+120+60","1100+660+660+660+120","1100+1100+660+360","660+660+660+660+360+240","1100+660+660+660+120+60","1100+1100+660+360+60","660+660+660+660+660","1100+660+660+660+240","1100+1100+660+360+120","660+660+660+660+660+60","1100+660+660+660+240+60","1100+1100+660+360+120+60","660+660+660+660+660+120","1100+660+660+660+360","1100+1100+660+360+240","660+660+660+660+660+120+60","3500","5000","7000","15000","36000"})</f>
        <v>0</v>
      </c>
      <c r="R7" s="35">
        <f>LOOKUP(P7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},{0;"44,17";"88,33";"132,50";"176,66";"220,83";"265,00";"309,17";"353,33";"397,50";"441,66";"485,83";"530,00";"574,16";"618,33";"662,49";"706,66";"750,83";"795,00";"809,71";"839,16";"853,88";"883,33";"898,04";"927,49";"942,21";"971,65";"986,37";"1015,82";"1030,54";"1059,98";"1074,71";"1104,15";"1118,88";"1148,31";"1163,04";"1192,48";"1207,21";"1236,65";"1251,37";"1280,82";"1295,54";"1324,98";"1339,71";"1369,15";"1383,87";"1413,31";"1428,04";"1457,48";"1472,20";"1501,65";"1516,37";"1545,81";"1560,54";"1589,98";"1604,71";"1619,42";"1634,14";"1648,87";"1663,59";"1678,31";"1693,04";"1707,75";"1722,48";"1737,20";"1751,92";"1766,65";"1781,37";"1796,08";"1810,81";"1825,53";"1840,25";"1854,98";"1869,69";"1884,42";"1899,14";"1913,86";"1928,59";"1943,30";"1958,02";"1972,75";"1987,47";"2002,19";"2016,92";"2031,63";"2046,36";"2061,08";"2075,80";"2090,53";"2105,25";"2119,96";"2134,69";"2149,42";"2164,13";"2178,86";"2193,58";"2208,30";"2223,02";"2237,75";"2252,47";"2267,19";"2281,91";"2296,63";"2311,36";"2326,08";"2340,80";"2355,52";"2370,25";"2384,96";"2399,69";"2414,42";"2429,13";"2443,85";"2458,58";"2473,30";"2488,02";"2502,75";"2517,46";"2532,19";"2546,91";"2561,63"})</f>
        <v>0</v>
      </c>
    </row>
    <row r="8" spans="1:18" ht="21" x14ac:dyDescent="0.35">
      <c r="A8" s="27" t="s">
        <v>2</v>
      </c>
      <c r="B8" s="24"/>
      <c r="D8" s="22">
        <v>1.08</v>
      </c>
      <c r="E8" s="18">
        <f t="shared" ref="E8:E10" si="1">ROUND(B8/D8,2)</f>
        <v>0</v>
      </c>
      <c r="F8" s="19">
        <f>INDEX($A$23:$A$148,MATCH(E8,$A$23:$A$148,-1))</f>
        <v>0</v>
      </c>
      <c r="G8" s="53">
        <f>LOOKUP(F8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660+660+660+360+60","1100+660+360+240+60","1100+1100+240","660+660+660+360+120","1100+660+660+60","1100+1100+240+60","660+660+660+360+120+60","1100+660+660+120","1100+1100+360","660+660+660+360+240","1100+660+660+120+60","1100+1100+360+60","660+660+660+660","1100+660+660+240","1100+1100+360+120","660+660+660+660+60","1100+660+660+240+60","1100+1100+360+120+60","660+660+660+660+120","1100+660+660+360","1100+1100+360+240","660+660+660+660+120+60","1100+660+660+360+60","1100+1100+660","660+660+660+660+240","1100+660+660+360+120","1100+1100+660+60","660+660+660+660+240+60","1100+660+660+360+120+60","1100+1100+660+120","660+660+660+660+360","1100+660+660+360+240","1100+1100+660+120+60","660+660+660+660+360+60","1100+660+660+660","1100+1100+660+240","660+660+660+660+360+120","1100+660+660+660+60","1100+1100+660+240+60","660+660+660+660+360+120+60","1100+660+660+660+120","1100+1100+660+360","660+660+660+660+360+240","1100+660+660+660+120+60","1100+1100+660+360+60","660+660+660+660+660","1100+660+660+660+240","1100+1100+660+360+120","660+660+660+660+660+60","1100+660+660+660+240+60","1100+1100+660+360+120+60","660+660+660+660+660+120","1100+660+660+660+360","1100+1100+660+360+240","660+660+660+660+660+120+60","3500","5000","7000","15000","36000"})</f>
        <v>0</v>
      </c>
      <c r="H8" s="34">
        <f>LOOKUP(F8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},{0;"11,02";"22,03";"33,05";"44,06";"55,08";"66,10";"77,12";"88,13";"99,15";"110,16";"121,18";"132,20";"143,21";"154,23";"165,24";"176,26";"187,28";"198,30";"201,96";"209,31";"212,98";"220,33";"223,99";"231,34";"235,01";"242,35";"246,02";"253,37";"257,04";"264,38";"268,06";"275,40";"279,08";"286,41";"290,09";"297,43";"301,11";"308,45";"312,12";"319,47";"323,14";"330,48";"334,16";"341,50";"345,17";"352,51";"356,19";"363,53";"367,20";"374,55";"378,22";"385,56";"389,24";"396,58";"400,26";"403,92";"407,59";"411,27";"414,94";"418,61";"422,29";"425,95";"429,63";"433,30";"436,97";"440,65";"444,32";"447,98";"451,66";"455,33";"459,00";"462,68";"466,34";"470,02";"473,69";"477,36";"481,04";"484,70";"488,37";"492,05";"495,72";"499,39";"503,07";"506,73";"510,41";"514,08";"517,75";"521,43";"525,10";"528,76";"532,44";"536,12";"539,78";"543,46";"547,13";"550,80";"554,47";"558,15";"561,82";"565,49";"569,16";"572,83";"576,51";"580,18";"583,85";"587,52";"591,20";"594,86";"598,54";"602,22";"605,88";"609,55";"613,23";"616,90";"620,57";"624,25";"627,91";"631,59";"635,26";"638,93"})</f>
        <v>0</v>
      </c>
      <c r="I8" s="22">
        <v>2.17</v>
      </c>
      <c r="J8" s="20">
        <f t="shared" ref="J8:J10" si="2">ROUND(B8/I8,2)</f>
        <v>0</v>
      </c>
      <c r="K8" s="20">
        <f>INDEX($A$23:$A$148,MATCH(J8,$A$23:$A$148,-1))</f>
        <v>0</v>
      </c>
      <c r="L8" s="55">
        <f>LOOKUP(K8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660+660+660+360+60","1100+660+360+240+60","1100+1100+240","660+660+660+360+120","1100+660+660+60","1100+1100+240+60","660+660+660+360+120+60","1100+660+660+120","1100+1100+360","660+660+660+360+240","1100+660+660+120+60","1100+1100+360+60","660+660+660+660","1100+660+660+240","1100+1100+360+120","660+660+660+660+60","1100+660+660+240+60","1100+1100+360+120+60","660+660+660+660+120","1100+660+660+360","1100+1100+360+240","660+660+660+660+120+60","1100+660+660+360+60","1100+1100+660","660+660+660+660+240","1100+660+660+360+120","1100+1100+660+60","660+660+660+660+240+60","1100+660+660+360+120+60","1100+1100+660+120","660+660+660+660+360","1100+660+660+360+240","1100+1100+660+120+60","660+660+660+660+360+60","1100+660+660+660","1100+1100+660+240","660+660+660+660+360+120","1100+660+660+660+60","1100+1100+660+240+60","660+660+660+660+360+120+60","1100+660+660+660+120","1100+1100+660+360","660+660+660+660+360+240","1100+660+660+660+120+60","1100+1100+660+360+60","660+660+660+660+660","1100+660+660+660+240","1100+1100+660+360+120","660+660+660+660+660+60","1100+660+660+660+240+60","1100+1100+660+360+120+60","660+660+660+660+660+120","1100+660+660+660+360","1100+1100+660+360+240","660+660+660+660+660+120+60","3500","5000","7000","15000","36000"})</f>
        <v>0</v>
      </c>
      <c r="M8" s="35">
        <f>LOOKUP(K8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},{0;"22,13";"44,27";"66,40";"88,54";"110,67";"132,80";"154,93";"177,07";"199,20";"221,34";"243,47";"265,60";"287,74";"309,87";"332,01";"354,14";"376,27";"398,40";"405,79";"420,54";"427,92";"442,67";"450,06";"464,81";"472,19";"486,95";"494,33";"509,08";"516,46";"531,22";"538,59";"553,35";"560,72";"575,49";"582,86";"597,62";"604,99";"619,75";"627,13";"641,88";"649,26";"664,02";"671,39";"686,15";"693,53";"708,29";"715,66";"730,42";"737,80";"752,55";"759,93";"774,69";"782,06";"796,82";"804,19";"811,58";"818,96";"826,33";"833,71";"841,09";"848,46";"855,85";"863,22";"870,60";"877,98";"885,35";"892,73";"900,12";"907,49";"914,87";"922,25";"929,62";"937,01";"944,38";"951,76";"959,14";"966,51";"973,90";"981,28";"988,65";"996,03";"1003,41";"1010,78";"1018,17";"1025,54";"1032,92";"1040,30";"1047,67";"1055,05";"1062,44";"1069,81";"1077,18";"1084,57";"1091,94";"1099,32";"1106,70";"1114,08";"1121,45";"1128,83";"1136,21";"1143,59";"1150,97";"1158,34";"1165,72";"1173,10";"1180,48";"1187,85";"1195,24";"1202,61";"1209,98";"1217,37";"1224,75";"1232,12";"1239,50";"1246,88";"1254,25";"1261,64";"1269,01";"1276,39";"1283,77"})</f>
        <v>0</v>
      </c>
      <c r="N8" s="22">
        <v>2.17</v>
      </c>
      <c r="O8" s="20">
        <f t="shared" si="0"/>
        <v>0</v>
      </c>
      <c r="P8" s="20">
        <f>INDEX($A$23:$A$148,MATCH(O8,$A$23:$A$148,-1))</f>
        <v>0</v>
      </c>
      <c r="Q8" s="55">
        <f>LOOKUP(P8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660+660+660+360+60","1100+660+360+240+60","1100+1100+240","660+660+660+360+120","1100+660+660+60","1100+1100+240+60","660+660+660+360+120+60","1100+660+660+120","1100+1100+360","660+660+660+360+240","1100+660+660+120+60","1100+1100+360+60","660+660+660+660","1100+660+660+240","1100+1100+360+120","660+660+660+660+60","1100+660+660+240+60","1100+1100+360+120+60","660+660+660+660+120","1100+660+660+360","1100+1100+360+240","660+660+660+660+120+60","1100+660+660+360+60","1100+1100+660","660+660+660+660+240","1100+660+660+360+120","1100+1100+660+60","660+660+660+660+240+60","1100+660+660+360+120+60","1100+1100+660+120","660+660+660+660+360","1100+660+660+360+240","1100+1100+660+120+60","660+660+660+660+360+60","1100+660+660+660","1100+1100+660+240","660+660+660+660+360+120","1100+660+660+660+60","1100+1100+660+240+60","660+660+660+660+360+120+60","1100+660+660+660+120","1100+1100+660+360","660+660+660+660+360+240","1100+660+660+660+120+60","1100+1100+660+360+60","660+660+660+660+660","1100+660+660+660+240","1100+1100+660+360+120","660+660+660+660+660+60","1100+660+660+660+240+60","1100+1100+660+360+120+60","660+660+660+660+660+120","1100+660+660+660+360","1100+1100+660+360+240","660+660+660+660+660+120+60","3500","5000","7000","15000","36000"})</f>
        <v>0</v>
      </c>
      <c r="R8" s="35">
        <f>LOOKUP(P8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},{0;"22,13";"44,27";"66,40";"88,54";"110,67";"132,80";"154,93";"177,07";"199,20";"221,34";"243,47";"265,60";"287,74";"309,87";"332,01";"354,14";"376,27";"398,40";"405,79";"420,54";"427,92";"442,67";"450,06";"464,81";"472,19";"486,95";"494,33";"509,08";"516,46";"531,22";"538,59";"553,35";"560,72";"575,49";"582,86";"597,62";"604,99";"619,75";"627,13";"641,88";"649,26";"664,02";"671,39";"686,15";"693,53";"708,29";"715,66";"730,42";"737,80";"752,55";"759,93";"774,69";"782,06";"796,82";"804,19";"811,58";"818,96";"826,33";"833,71";"841,09";"848,46";"855,85";"863,22";"870,60";"877,98";"885,35";"892,73";"900,12";"907,49";"914,87";"922,25";"929,62";"937,01";"944,38";"951,76";"959,14";"966,51";"973,90";"981,28";"988,65";"996,03";"1003,41";"1010,78";"1018,17";"1025,54";"1032,92";"1040,30";"1047,67";"1055,05";"1062,44";"1069,81";"1077,18";"1084,57";"1091,94";"1099,32";"1106,70";"1114,08";"1121,45";"1128,83";"1136,21";"1143,59";"1150,97";"1158,34";"1165,72";"1173,10";"1180,48";"1187,85";"1195,24";"1202,61";"1209,98";"1217,37";"1224,75";"1232,12";"1239,50";"1246,88";"1254,25";"1261,64";"1269,01";"1276,39";"1283,77"})</f>
        <v>0</v>
      </c>
    </row>
    <row r="9" spans="1:18" ht="21" x14ac:dyDescent="0.35">
      <c r="A9" s="28" t="s">
        <v>3</v>
      </c>
      <c r="B9" s="24"/>
      <c r="D9" s="23">
        <v>2.17</v>
      </c>
      <c r="E9" s="18">
        <f t="shared" si="1"/>
        <v>0</v>
      </c>
      <c r="F9" s="19">
        <f>INDEX($A$23:$A$148,MATCH(E9,$A$23:$A$148,-1))</f>
        <v>0</v>
      </c>
      <c r="G9" s="53">
        <f>LOOKUP(F9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660+660+660+360+60","1100+660+360+240+60","1100+1100+240","660+660+660+360+120","1100+660+660+60","1100+1100+240+60","660+660+660+360+120+60","1100+660+660+120","1100+1100+360","660+660+660+360+240","1100+660+660+120+60","1100+1100+360+60","660+660+660+660","1100+660+660+240","1100+1100+360+120","660+660+660+660+60","1100+660+660+240+60","1100+1100+360+120+60","660+660+660+660+120","1100+660+660+360","1100+1100+360+240","660+660+660+660+120+60","1100+660+660+360+60","1100+1100+660","660+660+660+660+240","1100+660+660+360+120","1100+1100+660+60","660+660+660+660+240+60","1100+660+660+360+120+60","1100+1100+660+120","660+660+660+660+360","1100+660+660+360+240","1100+1100+660+120+60","660+660+660+660+360+60","1100+660+660+660","1100+1100+660+240","660+660+660+660+360+120","1100+660+660+660+60","1100+1100+660+240+60","660+660+660+660+360+120+60","1100+660+660+660+120","1100+1100+660+360","660+660+660+660+360+240","1100+660+660+660+120+60","1100+1100+660+360+60","660+660+660+660+660","1100+660+660+660+240","1100+1100+660+360+120","660+660+660+660+660+60","1100+660+660+660+240+60","1100+1100+660+360+120+60","660+660+660+660+660+120","1100+660+660+660+360","1100+1100+660+360+240","660+660+660+660+660+120+60","3500","5000","7000","15000","36000"})</f>
        <v>0</v>
      </c>
      <c r="H9" s="34">
        <f>LOOKUP(F9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},{0;"22,13";"44,27";"66,40";"88,54";"110,67";"132,80";"154,93";"177,07";"199,20";"221,34";"243,47";"265,60";"287,74";"309,87";"332,01";"354,14";"376,27";"398,40";"405,79";"420,54";"427,92";"442,67";"450,06";"464,81";"472,19";"486,95";"494,33";"509,08";"516,46";"531,22";"538,59";"553,35";"560,72";"575,49";"582,86";"597,62";"604,99";"619,75";"627,13";"641,88";"649,26";"664,02";"671,39";"686,15";"693,53";"708,29";"715,66";"730,42";"737,80";"752,55";"759,93";"774,69";"782,06";"796,82";"804,19";"811,58";"818,96";"826,33";"833,71";"841,09";"848,46";"855,85";"863,22";"870,60";"877,98";"885,35";"892,73";"900,12";"907,49";"914,87";"922,25";"929,62";"937,01";"944,38";"951,76";"959,14";"966,51";"973,90";"981,28";"988,65";"996,03";"1003,41";"1010,78";"1018,17";"1025,54";"1032,92";"1040,30";"1047,67";"1055,05";"1062,44";"1069,81";"1077,18";"1084,57";"1091,94";"1099,32";"1106,70";"1114,08";"1121,45";"1128,83";"1136,21";"1143,59";"1150,97";"1158,34";"1165,72";"1173,10";"1180,48";"1187,85";"1195,24";"1202,61";"1209,98";"1217,37";"1224,75";"1232,12";"1239,50";"1246,88";"1254,25";"1261,64";"1269,01";"1276,39";"1283,77"})</f>
        <v>0</v>
      </c>
      <c r="I9" s="23">
        <v>4.33</v>
      </c>
      <c r="J9" s="20">
        <f t="shared" si="2"/>
        <v>0</v>
      </c>
      <c r="K9" s="20">
        <f>INDEX($A$23:$A$148,MATCH(J9,$A$23:$A$148,-1))</f>
        <v>0</v>
      </c>
      <c r="L9" s="55">
        <f>LOOKUP(K9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660+660+660+360+60","1100+660+360+240+60","1100+1100+240","660+660+660+360+120","1100+660+660+60","1100+1100+240+60","660+660+660+360+120+60","1100+660+660+120","1100+1100+360","660+660+660+360+240","1100+660+660+120+60","1100+1100+360+60","660+660+660+660","1100+660+660+240","1100+1100+360+120","660+660+660+660+60","1100+660+660+240+60","1100+1100+360+120+60","660+660+660+660+120","1100+660+660+360","1100+1100+360+240","660+660+660+660+120+60","1100+660+660+360+60","1100+1100+660","660+660+660+660+240","1100+660+660+360+120","1100+1100+660+60","660+660+660+660+240+60","1100+660+660+360+120+60","1100+1100+660+120","660+660+660+660+360","1100+660+660+360+240","1100+1100+660+120+60","660+660+660+660+360+60","1100+660+660+660","1100+1100+660+240","660+660+660+660+360+120","1100+660+660+660+60","1100+1100+660+240+60","660+660+660+660+360+120+60","1100+660+660+660+120","1100+1100+660+360","660+660+660+660+360+240","1100+660+660+660+120+60","1100+1100+660+360+60","660+660+660+660+660","1100+660+660+660+240","1100+1100+660+360+120","660+660+660+660+660+60","1100+660+660+660+240+60","1100+1100+660+360+120+60","660+660+660+660+660+120","1100+660+660+660+360","1100+1100+660+360+240","660+660+660+660+660+120+60","3500","5000","7000","15000","36000"})</f>
        <v>0</v>
      </c>
      <c r="M9" s="35">
        <f>LOOKUP(K9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},{0;"44,17";"88,33";"132,50";"176,66";"220,83";"265,00";"309,17";"353,33";"397,50";"441,66";"485,83";"530,00";"574,16";"618,33";"662,49";"706,66";"750,83";"795,00";"809,71";"839,16";"853,88";"883,33";"898,04";"927,49";"942,21";"971,65";"986,37";"1015,82";"1030,54";"1059,98";"1074,71";"1104,15";"1118,88";"1148,31";"1163,04";"1192,48";"1207,21";"1236,65";"1251,37";"1280,82";"1295,54";"1324,98";"1339,71";"1369,15";"1383,87";"1413,31";"1428,04";"1457,48";"1472,20";"1501,65";"1516,37";"1545,81";"1560,54";"1589,98";"1604,71";"1619,42";"1634,14";"1648,87";"1663,59";"1678,31";"1693,04";"1707,75";"1722,48";"1737,20";"1751,92";"1766,65";"1781,37";"1796,08";"1810,81";"1825,53";"1840,25";"1854,98";"1869,69";"1884,42";"1899,14";"1913,86";"1928,59";"1943,30";"1958,02";"1972,75";"1987,47";"2002,19";"2016,92";"2031,63";"2046,36";"2061,08";"2075,80";"2090,53";"2105,25";"2119,96";"2134,69";"2149,42";"2164,13";"2178,86";"2193,58";"2208,30";"2223,02";"2237,75";"2252,47";"2267,19";"2281,91";"2296,63";"2311,36";"2326,08";"2340,80";"2355,52";"2370,25";"2384,96";"2399,69";"2414,42";"2429,13";"2443,85";"2458,58";"2473,30";"2488,02";"2502,75";"2517,46";"2532,19";"2546,91";"2561,63"})</f>
        <v>0</v>
      </c>
      <c r="N9" s="23">
        <v>2.17</v>
      </c>
      <c r="O9" s="20">
        <f t="shared" si="0"/>
        <v>0</v>
      </c>
      <c r="P9" s="20">
        <f>INDEX($A$23:$A$148,MATCH(O9,$A$23:$A$148,-1))</f>
        <v>0</v>
      </c>
      <c r="Q9" s="55">
        <f>LOOKUP(P9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660+660+660+360+60","1100+660+360+240+60","1100+1100+240","660+660+660+360+120","1100+660+660+60","1100+1100+240+60","660+660+660+360+120+60","1100+660+660+120","1100+1100+360","660+660+660+360+240","1100+660+660+120+60","1100+1100+360+60","660+660+660+660","1100+660+660+240","1100+1100+360+120","660+660+660+660+60","1100+660+660+240+60","1100+1100+360+120+60","660+660+660+660+120","1100+660+660+360","1100+1100+360+240","660+660+660+660+120+60","1100+660+660+360+60","1100+1100+660","660+660+660+660+240","1100+660+660+360+120","1100+1100+660+60","660+660+660+660+240+60","1100+660+660+360+120+60","1100+1100+660+120","660+660+660+660+360","1100+660+660+360+240","1100+1100+660+120+60","660+660+660+660+360+60","1100+660+660+660","1100+1100+660+240","660+660+660+660+360+120","1100+660+660+660+60","1100+1100+660+240+60","660+660+660+660+360+120+60","1100+660+660+660+120","1100+1100+660+360","660+660+660+660+360+240","1100+660+660+660+120+60","1100+1100+660+360+60","660+660+660+660+660","1100+660+660+660+240","1100+1100+660+360+120","660+660+660+660+660+60","1100+660+660+660+240+60","1100+1100+660+360+120+60","660+660+660+660+660+120","1100+660+660+660+360","1100+1100+660+360+240","660+660+660+660+660+120+60","3500","5000","7000","15000","36000"})</f>
        <v>0</v>
      </c>
      <c r="R9" s="35">
        <f>LOOKUP(P9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},{0;"22,13";"44,27";"66,40";"88,54";"110,67";"132,80";"154,93";"177,07";"199,20";"221,34";"243,47";"265,60";"287,74";"309,87";"332,01";"354,14";"376,27";"398,40";"405,79";"420,54";"427,92";"442,67";"450,06";"464,81";"472,19";"486,95";"494,33";"509,08";"516,46";"531,22";"538,59";"553,35";"560,72";"575,49";"582,86";"597,62";"604,99";"619,75";"627,13";"641,88";"649,26";"664,02";"671,39";"686,15";"693,53";"708,29";"715,66";"730,42";"737,80";"752,55";"759,93";"774,69";"782,06";"796,82";"804,19";"811,58";"818,96";"826,33";"833,71";"841,09";"848,46";"855,85";"863,22";"870,60";"877,98";"885,35";"892,73";"900,12";"907,49";"914,87";"922,25";"929,62";"937,01";"944,38";"951,76";"959,14";"966,51";"973,90";"981,28";"988,65";"996,03";"1003,41";"1010,78";"1018,17";"1025,54";"1032,92";"1040,30";"1047,67";"1055,05";"1062,44";"1069,81";"1077,18";"1084,57";"1091,94";"1099,32";"1106,70";"1114,08";"1121,45";"1128,83";"1136,21";"1143,59";"1150,97";"1158,34";"1165,72";"1173,10";"1180,48";"1187,85";"1195,24";"1202,61";"1209,98";"1217,37";"1224,75";"1232,12";"1239,50";"1246,88";"1254,25";"1261,64";"1269,01";"1276,39";"1283,77"})</f>
        <v>0</v>
      </c>
    </row>
    <row r="10" spans="1:18" ht="21.75" thickBot="1" x14ac:dyDescent="0.4">
      <c r="A10" s="29" t="s">
        <v>4</v>
      </c>
      <c r="B10" s="24"/>
      <c r="D10" s="17">
        <v>2.17</v>
      </c>
      <c r="E10" s="18">
        <f t="shared" si="1"/>
        <v>0</v>
      </c>
      <c r="F10" s="19">
        <f>INDEX($A$23:$A$148,MATCH(E10,$A$23:$A$148,-1))</f>
        <v>0</v>
      </c>
      <c r="G10" s="53">
        <f>LOOKUP(F10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660+660+660+360+60","1100+660+360+240+60","1100+1100+240","660+660+660+360+120","1100+660+660+60","1100+1100+240+60","660+660+660+360+120+60","1100+660+660+120","1100+1100+360","660+660+660+360+240","1100+660+660+120+60","1100+1100+360+60","660+660+660+660","1100+660+660+240","1100+1100+360+120","660+660+660+660+60","1100+660+660+240+60","1100+1100+360+120+60","660+660+660+660+120","1100+660+660+360","1100+1100+360+240","660+660+660+660+120+60","1100+660+660+360+60","1100+1100+660","660+660+660+660+240","1100+660+660+360+120","1100+1100+660+60","660+660+660+660+240+60","1100+660+660+360+120+60","1100+1100+660+120","660+660+660+660+360","1100+660+660+360+240","1100+1100+660+120+60","660+660+660+660+360+60","1100+660+660+660","1100+1100+660+240","660+660+660+660+360+120","1100+660+660+660+60","1100+1100+660+240+60","660+660+660+660+360+120+60","1100+660+660+660+120","1100+1100+660+360","660+660+660+660+360+240","1100+660+660+660+120+60","1100+1100+660+360+60","660+660+660+660+660","1100+660+660+660+240","1100+1100+660+360+120","660+660+660+660+660+60","1100+660+660+660+240+60","1100+1100+660+360+120+60","660+660+660+660+660+120","1100+660+660+660+360","1100+1100+660+360+240","660+660+660+660+660+120+60","3500","5000","7000","15000","36000"})</f>
        <v>0</v>
      </c>
      <c r="H10" s="34">
        <f>LOOKUP(F10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},{0;"22,13";"44,27";"66,40";"88,54";"110,67";"132,80";"154,93";"177,07";"199,20";"221,34";"243,47";"265,60";"287,74";"309,87";"332,01";"354,14";"376,27";"398,40";"405,79";"420,54";"427,92";"442,67";"450,06";"464,81";"472,19";"486,95";"494,33";"509,08";"516,46";"531,22";"538,59";"553,35";"560,72";"575,49";"582,86";"597,62";"604,99";"619,75";"627,13";"641,88";"649,26";"664,02";"671,39";"686,15";"693,53";"708,29";"715,66";"730,42";"737,80";"752,55";"759,93";"774,69";"782,06";"796,82";"804,19";"811,58";"818,96";"826,33";"833,71";"841,09";"848,46";"855,85";"863,22";"870,60";"877,98";"885,35";"892,73";"900,12";"907,49";"914,87";"922,25";"929,62";"937,01";"944,38";"951,76";"959,14";"966,51";"973,90";"981,28";"988,65";"996,03";"1003,41";"1010,78";"1018,17";"1025,54";"1032,92";"1040,30";"1047,67";"1055,05";"1062,44";"1069,81";"1077,18";"1084,57";"1091,94";"1099,32";"1106,70";"1114,08";"1121,45";"1128,83";"1136,21";"1143,59";"1150,97";"1158,34";"1165,72";"1173,10";"1180,48";"1187,85";"1195,24";"1202,61";"1209,98";"1217,37";"1224,75";"1232,12";"1239,50";"1246,88";"1254,25";"1261,64";"1269,01";"1276,39";"1283,77"})</f>
        <v>0</v>
      </c>
      <c r="I10" s="17">
        <v>12.99</v>
      </c>
      <c r="J10" s="20">
        <f t="shared" si="2"/>
        <v>0</v>
      </c>
      <c r="K10" s="20">
        <f>INDEX($A$23:$A$148,MATCH(J10,$A$23:$A$148,-1))</f>
        <v>0</v>
      </c>
      <c r="L10" s="55">
        <f>LOOKUP(K10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660+660+660+360+60","1100+660+360+240+60","1100+1100+240","660+660+660+360+120","1100+660+660+60","1100+1100+240+60","660+660+660+360+120+60","1100+660+660+120","1100+1100+360","660+660+660+360+240","1100+660+660+120+60","1100+1100+360+60","660+660+660+660","1100+660+660+240","1100+1100+360+120","660+660+660+660+60","1100+660+660+240+60","1100+1100+360+120+60","660+660+660+660+120","1100+660+660+360","1100+1100+360+240","660+660+660+660+120+60","1100+660+660+360+60","1100+1100+660","660+660+660+660+240","1100+660+660+360+120","1100+1100+660+60","660+660+660+660+240+60","1100+660+660+360+120+60","1100+1100+660+120","660+660+660+660+360","1100+660+660+360+240","1100+1100+660+120+60","660+660+660+660+360+60","1100+660+660+660","1100+1100+660+240","660+660+660+660+360+120","1100+660+660+660+60","1100+1100+660+240+60","660+660+660+660+360+120+60","1100+660+660+660+120","1100+1100+660+360","660+660+660+660+360+240","1100+660+660+660+120+60","1100+1100+660+360+60","660+660+660+660+660","1100+660+660+660+240","1100+1100+660+360+120","660+660+660+660+660+60","1100+660+660+660+240+60","1100+1100+660+360+120+60","660+660+660+660+660+120","1100+660+660+660+360","1100+1100+660+360+240","660+660+660+660+660+120+60","3500","5000","7000","15000","36000"})</f>
        <v>0</v>
      </c>
      <c r="M10" s="35">
        <f>LOOKUP(K10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},{0;"132,50";"265,00";"397,50";"529,99";"662,49";"794,99";"927,49";"1059,99";"1192,49";"1324,98";"1457,48";"1589,98";"1722,48";"1854,98";"1987,47";"2119,97";"2252,47";"2384,97";"2429,13";"2517,46";"2561,63";"2649,96";"2694,13";"2782,46";"2826,63";"2914,96";"2959,12";"3047,46";"3091,62";"3179,96";"3224,12";"3312,46";"3356,62";"3444,95";"3489,12";"3577,45";"3621,62";"3709,95";"3754,11";"3842,45";"3886,61";"3974,95";"4019,11";"4107,45";"4151,61";"4239,94";"4284,11";"4372,43";"4416,60";"4504,93";"4549,10";"4637,43";"4681,60";"4769,93";"4814,10";"4858,26";"4902,42";"4946,60";"4990,76";"5034,92";"5079,10";"5123,26";"5167,42";"5211,59";"5255,76";"5299,92";"5344,09";"5388,25";"5432,42";"5476,59";"5520,75";"5564,92";"5609,09";"5653,25";"5697,41";"5741,59";"5785,75";"5829,91";"5874,08";"5918,25";"5962,41";"6006,58";"6050,75";"6094,91";"6139,08";"6183,24";"6227,41";"6271,58";"6315,74";"6359,90";"6404,08";"6448,24";"6492,40";"6536,58";"6580,74";"6624,90";"6669,07";"6713,24";"6757,40";"6801,56";"6845,73";"6889,90";"6934,06";"6978,23";"7022,40";"7066,56";"7110,73";"7154,89";"7199,06";"7243,23";"7287,39";"7331,55";"7375,73";"7419,89";"7464,05";"7508,23";"7552,39";"7596,55";"7640,72";"7684,89"})</f>
        <v>0</v>
      </c>
      <c r="N10" s="17">
        <v>4.33</v>
      </c>
      <c r="O10" s="20">
        <f t="shared" si="0"/>
        <v>0</v>
      </c>
      <c r="P10" s="20">
        <f>INDEX($A$23:$A$148,MATCH(O10,$A$23:$A$148,-1))</f>
        <v>0</v>
      </c>
      <c r="Q10" s="55">
        <f>LOOKUP(P10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660+660+660+360+60","1100+660+360+240+60","1100+1100+240","660+660+660+360+120","1100+660+660+60","1100+1100+240+60","660+660+660+360+120+60","1100+660+660+120","1100+1100+360","660+660+660+360+240","1100+660+660+120+60","1100+1100+360+60","660+660+660+660","1100+660+660+240","1100+1100+360+120","660+660+660+660+60","1100+660+660+240+60","1100+1100+360+120+60","660+660+660+660+120","1100+660+660+360","1100+1100+360+240","660+660+660+660+120+60","1100+660+660+360+60","1100+1100+660","660+660+660+660+240","1100+660+660+360+120","1100+1100+660+60","660+660+660+660+240+60","1100+660+660+360+120+60","1100+1100+660+120","660+660+660+660+360","1100+660+660+360+240","1100+1100+660+120+60","660+660+660+660+360+60","1100+660+660+660","1100+1100+660+240","660+660+660+660+360+120","1100+660+660+660+60","1100+1100+660+240+60","660+660+660+660+360+120+60","1100+660+660+660+120","1100+1100+660+360","660+660+660+660+360+240","1100+660+660+660+120+60","1100+1100+660+360+60","660+660+660+660+660","1100+660+660+660+240","1100+1100+660+360+120","660+660+660+660+660+60","1100+660+660+660+240+60","1100+1100+660+360+120+60","660+660+660+660+660+120","1100+660+660+660+360","1100+1100+660+360+240","660+660+660+660+660+120+60","3500","5000","7000","15000","36000"})</f>
        <v>0</v>
      </c>
      <c r="R10" s="35">
        <f>LOOKUP(P10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2420,2440,2460,2480,2500,2520,2540,2560,2580,2600,2620,2640,2660,2680,2700,2720,2740,2760,2780,2800,2820,2840,2860,2880,2900,2920,2940,2960,2980,3000,3020,3040,3060,3080,3100,3120,3140,3160,3180,3200,3220,3240,3260,3280,3300,3320,3340,3360,3380,3400,3420,3440,3460,3480},{0;"44,17";"88,33";"132,50";"176,66";"220,83";"265,00";"309,17";"353,33";"397,50";"441,66";"485,83";"530,00";"574,16";"618,33";"662,49";"706,66";"750,83";"795,00";"809,71";"839,16";"853,88";"883,33";"898,04";"927,49";"942,21";"971,65";"986,37";"1015,82";"1030,54";"1059,98";"1074,71";"1104,15";"1118,88";"1148,31";"1163,04";"1192,48";"1207,21";"1236,65";"1251,37";"1280,82";"1295,54";"1324,98";"1339,71";"1369,15";"1383,87";"1413,31";"1428,04";"1457,48";"1472,20";"1501,65";"1516,37";"1545,81";"1560,54";"1589,98";"1604,71";"1619,42";"1634,14";"1648,87";"1663,59";"1678,31";"1693,04";"1707,75";"1722,48";"1737,20";"1751,92";"1766,65";"1781,37";"1796,08";"1810,81";"1825,53";"1840,25";"1854,98";"1869,69";"1884,42";"1899,14";"1913,86";"1928,59";"1943,30";"1958,02";"1972,75";"1987,47";"2002,19";"2016,92";"2031,63";"2046,36";"2061,08";"2075,80";"2090,53";"2105,25";"2119,96";"2134,69";"2149,42";"2164,13";"2178,86";"2193,58";"2208,30";"2223,02";"2237,75";"2252,47";"2267,19";"2281,91";"2296,63";"2311,36";"2326,08";"2340,80";"2355,52";"2370,25";"2384,96";"2399,69";"2414,42";"2429,13";"2443,85";"2458,58";"2473,30";"2488,02";"2502,75";"2517,46";"2532,19";"2546,91";"2561,63"})</f>
        <v>0</v>
      </c>
    </row>
    <row r="11" spans="1:18" ht="21" x14ac:dyDescent="0.35">
      <c r="A11" s="36" t="s">
        <v>148</v>
      </c>
      <c r="B11" s="37">
        <f>B10+B9+B8+B7+B6</f>
        <v>0</v>
      </c>
      <c r="D11" s="38" t="s">
        <v>148</v>
      </c>
      <c r="E11" s="39"/>
      <c r="F11" s="40"/>
      <c r="G11" s="40"/>
      <c r="H11" s="30">
        <f>H6+H7+H8+H9+H10</f>
        <v>0</v>
      </c>
      <c r="I11" s="38" t="s">
        <v>148</v>
      </c>
      <c r="J11" s="40"/>
      <c r="K11" s="40"/>
      <c r="L11" s="40"/>
      <c r="M11" s="31">
        <f>M6+M7+M8+M9+M10</f>
        <v>0</v>
      </c>
      <c r="N11" s="38" t="s">
        <v>148</v>
      </c>
      <c r="O11" s="40"/>
      <c r="P11" s="40"/>
      <c r="Q11" s="40"/>
      <c r="R11" s="31">
        <f>R6+R7+R8+R9+R10</f>
        <v>0</v>
      </c>
    </row>
    <row r="12" spans="1:18" x14ac:dyDescent="0.25">
      <c r="E12" s="2"/>
    </row>
    <row r="20" spans="1:10" ht="13.5" customHeight="1" x14ac:dyDescent="0.25"/>
    <row r="21" spans="1:10" hidden="1" x14ac:dyDescent="0.25"/>
    <row r="22" spans="1:10" hidden="1" x14ac:dyDescent="0.25">
      <c r="A22" t="s">
        <v>154</v>
      </c>
      <c r="F22">
        <v>1.08</v>
      </c>
      <c r="G22">
        <v>2.17</v>
      </c>
      <c r="H22">
        <v>4.33</v>
      </c>
      <c r="I22">
        <v>8.66</v>
      </c>
      <c r="J22">
        <v>12.99</v>
      </c>
    </row>
    <row r="23" spans="1:10" hidden="1" x14ac:dyDescent="0.25">
      <c r="A23">
        <v>36000</v>
      </c>
      <c r="B23" s="3" t="s">
        <v>126</v>
      </c>
      <c r="D23" s="3">
        <v>1270</v>
      </c>
      <c r="F23" s="16">
        <f t="shared" ref="F23:F139" si="3">ROUND(A23*F$22,2)</f>
        <v>38880</v>
      </c>
      <c r="G23" s="16">
        <f>ROUND(A23*G$22,2)</f>
        <v>78120</v>
      </c>
      <c r="H23">
        <f>ROUND(A23*H$22,2)</f>
        <v>155880</v>
      </c>
      <c r="I23">
        <f>ROUND(A23*I$22,2)</f>
        <v>311760</v>
      </c>
      <c r="J23">
        <f>ROUND(A23*J$22,2)</f>
        <v>467640</v>
      </c>
    </row>
    <row r="24" spans="1:10" hidden="1" x14ac:dyDescent="0.25">
      <c r="A24">
        <v>15000</v>
      </c>
      <c r="B24" s="3" t="s">
        <v>125</v>
      </c>
      <c r="D24" s="3">
        <v>920</v>
      </c>
      <c r="F24" s="16">
        <f t="shared" si="3"/>
        <v>16200</v>
      </c>
      <c r="G24" s="16">
        <f t="shared" ref="G24:G141" si="4">ROUND(A24*G$22,2)</f>
        <v>32550</v>
      </c>
      <c r="H24">
        <f t="shared" ref="H24:H141" si="5">ROUND(A24*H$22,2)</f>
        <v>64950</v>
      </c>
      <c r="I24">
        <f t="shared" ref="I24:I141" si="6">ROUND(A24*I$22,2)</f>
        <v>129900</v>
      </c>
      <c r="J24">
        <f t="shared" ref="J24:J141" si="7">ROUND(A24*J$22,2)</f>
        <v>194850</v>
      </c>
    </row>
    <row r="25" spans="1:10" hidden="1" x14ac:dyDescent="0.25">
      <c r="A25">
        <v>7000</v>
      </c>
      <c r="B25" s="3" t="s">
        <v>123</v>
      </c>
      <c r="D25" s="3">
        <v>460</v>
      </c>
      <c r="F25" s="16">
        <f t="shared" si="3"/>
        <v>7560</v>
      </c>
      <c r="G25" s="16">
        <f t="shared" si="4"/>
        <v>15190</v>
      </c>
      <c r="H25">
        <f t="shared" si="5"/>
        <v>30310</v>
      </c>
      <c r="I25">
        <f t="shared" si="6"/>
        <v>60620</v>
      </c>
      <c r="J25">
        <f t="shared" si="7"/>
        <v>90930</v>
      </c>
    </row>
    <row r="26" spans="1:10" hidden="1" x14ac:dyDescent="0.25">
      <c r="A26">
        <v>5000</v>
      </c>
      <c r="B26" s="3" t="s">
        <v>124</v>
      </c>
      <c r="D26" s="3">
        <v>306.8</v>
      </c>
      <c r="F26" s="16">
        <f t="shared" si="3"/>
        <v>5400</v>
      </c>
      <c r="G26" s="16">
        <f t="shared" si="4"/>
        <v>10850</v>
      </c>
      <c r="H26">
        <f t="shared" si="5"/>
        <v>21650</v>
      </c>
      <c r="I26">
        <f t="shared" si="6"/>
        <v>43300</v>
      </c>
      <c r="J26">
        <f t="shared" si="7"/>
        <v>64950</v>
      </c>
    </row>
    <row r="27" spans="1:10" hidden="1" x14ac:dyDescent="0.25">
      <c r="A27">
        <v>3500</v>
      </c>
      <c r="B27" s="3" t="s">
        <v>122</v>
      </c>
      <c r="D27" s="3">
        <v>184</v>
      </c>
      <c r="F27" s="16">
        <f t="shared" si="3"/>
        <v>3780</v>
      </c>
      <c r="G27" s="16">
        <f t="shared" si="4"/>
        <v>7595</v>
      </c>
      <c r="H27">
        <f t="shared" si="5"/>
        <v>15155</v>
      </c>
      <c r="I27">
        <f t="shared" si="6"/>
        <v>30310</v>
      </c>
      <c r="J27">
        <f t="shared" si="7"/>
        <v>45465</v>
      </c>
    </row>
    <row r="28" spans="1:10" hidden="1" x14ac:dyDescent="0.25">
      <c r="A28" s="50">
        <v>3480</v>
      </c>
      <c r="B28" s="49" t="s">
        <v>121</v>
      </c>
      <c r="D28" s="3"/>
      <c r="F28" s="46">
        <f t="shared" si="3"/>
        <v>3758.4</v>
      </c>
      <c r="G28" s="46">
        <f t="shared" si="4"/>
        <v>7551.6</v>
      </c>
      <c r="H28">
        <f t="shared" si="5"/>
        <v>15068.4</v>
      </c>
      <c r="I28" s="45">
        <f>ROUND(A28*I$22,2)</f>
        <v>30136.799999999999</v>
      </c>
    </row>
    <row r="29" spans="1:10" hidden="1" x14ac:dyDescent="0.25">
      <c r="A29" s="50">
        <v>3460</v>
      </c>
      <c r="B29" s="49" t="s">
        <v>120</v>
      </c>
      <c r="D29" s="3"/>
      <c r="F29" s="46">
        <f t="shared" si="3"/>
        <v>3736.8</v>
      </c>
      <c r="G29" s="46">
        <f t="shared" si="4"/>
        <v>7508.2</v>
      </c>
      <c r="H29">
        <f t="shared" si="5"/>
        <v>14981.8</v>
      </c>
      <c r="I29" s="45">
        <f t="shared" si="6"/>
        <v>29963.599999999999</v>
      </c>
    </row>
    <row r="30" spans="1:10" hidden="1" x14ac:dyDescent="0.25">
      <c r="A30" s="50">
        <v>3440</v>
      </c>
      <c r="B30" s="49" t="s">
        <v>119</v>
      </c>
      <c r="D30" s="3"/>
      <c r="F30" s="46">
        <f t="shared" si="3"/>
        <v>3715.2</v>
      </c>
      <c r="G30" s="46">
        <f t="shared" si="4"/>
        <v>7464.8</v>
      </c>
      <c r="H30">
        <f t="shared" si="5"/>
        <v>14895.2</v>
      </c>
      <c r="I30" s="45">
        <f t="shared" si="6"/>
        <v>29790.400000000001</v>
      </c>
    </row>
    <row r="31" spans="1:10" hidden="1" x14ac:dyDescent="0.25">
      <c r="A31" s="50">
        <v>3420</v>
      </c>
      <c r="B31" s="49" t="s">
        <v>118</v>
      </c>
      <c r="D31" s="3"/>
      <c r="F31" s="46">
        <f t="shared" si="3"/>
        <v>3693.6</v>
      </c>
      <c r="G31" s="46">
        <f t="shared" si="4"/>
        <v>7421.4</v>
      </c>
      <c r="H31">
        <f t="shared" si="5"/>
        <v>14808.6</v>
      </c>
      <c r="I31" s="45">
        <f t="shared" si="6"/>
        <v>29617.200000000001</v>
      </c>
    </row>
    <row r="32" spans="1:10" hidden="1" x14ac:dyDescent="0.25">
      <c r="A32" s="50">
        <v>3400</v>
      </c>
      <c r="B32" s="49" t="s">
        <v>117</v>
      </c>
      <c r="D32" s="3"/>
      <c r="F32" s="46">
        <f t="shared" si="3"/>
        <v>3672</v>
      </c>
      <c r="G32" s="46">
        <f t="shared" si="4"/>
        <v>7378</v>
      </c>
      <c r="H32">
        <f t="shared" si="5"/>
        <v>14722</v>
      </c>
      <c r="I32" s="45">
        <f t="shared" si="6"/>
        <v>29444</v>
      </c>
    </row>
    <row r="33" spans="1:10" hidden="1" x14ac:dyDescent="0.25">
      <c r="A33" s="50">
        <v>3380</v>
      </c>
      <c r="B33" s="49" t="s">
        <v>116</v>
      </c>
      <c r="D33" s="3"/>
      <c r="F33" s="46">
        <f t="shared" si="3"/>
        <v>3650.4</v>
      </c>
      <c r="G33" s="46">
        <f t="shared" si="4"/>
        <v>7334.6</v>
      </c>
      <c r="H33">
        <f t="shared" si="5"/>
        <v>14635.4</v>
      </c>
      <c r="I33" s="45">
        <f t="shared" si="6"/>
        <v>29270.799999999999</v>
      </c>
    </row>
    <row r="34" spans="1:10" ht="19.5" hidden="1" customHeight="1" x14ac:dyDescent="0.25">
      <c r="A34" s="50">
        <v>3360</v>
      </c>
      <c r="B34" s="49" t="s">
        <v>115</v>
      </c>
      <c r="D34" s="3"/>
      <c r="F34" s="46">
        <f t="shared" si="3"/>
        <v>3628.8</v>
      </c>
      <c r="G34" s="46">
        <f t="shared" si="4"/>
        <v>7291.2</v>
      </c>
      <c r="H34">
        <f t="shared" si="5"/>
        <v>14548.8</v>
      </c>
      <c r="I34" s="45">
        <f t="shared" si="6"/>
        <v>29097.599999999999</v>
      </c>
    </row>
    <row r="35" spans="1:10" hidden="1" x14ac:dyDescent="0.25">
      <c r="A35" s="50">
        <v>3340</v>
      </c>
      <c r="B35" s="49" t="s">
        <v>114</v>
      </c>
      <c r="D35" s="3"/>
      <c r="F35" s="46">
        <f t="shared" si="3"/>
        <v>3607.2</v>
      </c>
      <c r="G35" s="46">
        <f t="shared" si="4"/>
        <v>7247.8</v>
      </c>
      <c r="H35">
        <f t="shared" si="5"/>
        <v>14462.2</v>
      </c>
      <c r="I35" s="45">
        <f t="shared" si="6"/>
        <v>28924.400000000001</v>
      </c>
    </row>
    <row r="36" spans="1:10" hidden="1" x14ac:dyDescent="0.25">
      <c r="A36" s="50">
        <v>3320</v>
      </c>
      <c r="B36" s="49" t="s">
        <v>113</v>
      </c>
      <c r="D36" s="3"/>
      <c r="F36" s="46">
        <f t="shared" si="3"/>
        <v>3585.6</v>
      </c>
      <c r="G36" s="46">
        <f t="shared" si="4"/>
        <v>7204.4</v>
      </c>
      <c r="H36">
        <f t="shared" si="5"/>
        <v>14375.6</v>
      </c>
      <c r="I36" s="45">
        <f t="shared" si="6"/>
        <v>28751.200000000001</v>
      </c>
    </row>
    <row r="37" spans="1:10" hidden="1" x14ac:dyDescent="0.25">
      <c r="A37" s="50">
        <v>3300</v>
      </c>
      <c r="B37" s="49" t="s">
        <v>112</v>
      </c>
      <c r="D37" s="3"/>
      <c r="F37" s="46">
        <f t="shared" si="3"/>
        <v>3564</v>
      </c>
      <c r="G37" s="46">
        <f t="shared" si="4"/>
        <v>7161</v>
      </c>
      <c r="H37">
        <f t="shared" si="5"/>
        <v>14289</v>
      </c>
      <c r="I37" s="45">
        <f t="shared" si="6"/>
        <v>28578</v>
      </c>
      <c r="J37">
        <f t="shared" si="7"/>
        <v>42867</v>
      </c>
    </row>
    <row r="38" spans="1:10" hidden="1" x14ac:dyDescent="0.25">
      <c r="A38" s="50">
        <v>3280</v>
      </c>
      <c r="B38" s="49" t="s">
        <v>111</v>
      </c>
      <c r="D38" s="3"/>
      <c r="F38" s="46">
        <f t="shared" si="3"/>
        <v>3542.4</v>
      </c>
      <c r="G38" s="46">
        <f t="shared" si="4"/>
        <v>7117.6</v>
      </c>
      <c r="H38">
        <f t="shared" si="5"/>
        <v>14202.4</v>
      </c>
      <c r="I38" s="45">
        <f t="shared" si="6"/>
        <v>28404.799999999999</v>
      </c>
    </row>
    <row r="39" spans="1:10" hidden="1" x14ac:dyDescent="0.25">
      <c r="A39" s="50">
        <v>3260</v>
      </c>
      <c r="B39" s="49" t="s">
        <v>110</v>
      </c>
      <c r="D39" s="3"/>
      <c r="F39" s="46">
        <f t="shared" si="3"/>
        <v>3520.8</v>
      </c>
      <c r="G39" s="46">
        <f t="shared" si="4"/>
        <v>7074.2</v>
      </c>
      <c r="H39">
        <f t="shared" si="5"/>
        <v>14115.8</v>
      </c>
      <c r="I39" s="45">
        <f t="shared" si="6"/>
        <v>28231.599999999999</v>
      </c>
    </row>
    <row r="40" spans="1:10" hidden="1" x14ac:dyDescent="0.25">
      <c r="A40" s="50">
        <v>3240</v>
      </c>
      <c r="B40" s="49" t="s">
        <v>109</v>
      </c>
      <c r="D40" s="3"/>
      <c r="F40" s="46">
        <f t="shared" si="3"/>
        <v>3499.2</v>
      </c>
      <c r="G40" s="46">
        <f t="shared" si="4"/>
        <v>7030.8</v>
      </c>
      <c r="H40">
        <f t="shared" si="5"/>
        <v>14029.2</v>
      </c>
      <c r="I40" s="45">
        <f t="shared" si="6"/>
        <v>28058.400000000001</v>
      </c>
    </row>
    <row r="41" spans="1:10" hidden="1" x14ac:dyDescent="0.25">
      <c r="A41" s="50">
        <v>3220</v>
      </c>
      <c r="B41" s="49" t="s">
        <v>108</v>
      </c>
      <c r="D41" s="3"/>
      <c r="F41" s="46">
        <f t="shared" si="3"/>
        <v>3477.6</v>
      </c>
      <c r="G41" s="46">
        <f t="shared" si="4"/>
        <v>6987.4</v>
      </c>
      <c r="H41">
        <f t="shared" si="5"/>
        <v>13942.6</v>
      </c>
      <c r="I41" s="45">
        <f t="shared" si="6"/>
        <v>27885.200000000001</v>
      </c>
    </row>
    <row r="42" spans="1:10" hidden="1" x14ac:dyDescent="0.25">
      <c r="A42" s="50">
        <v>3200</v>
      </c>
      <c r="B42" s="49" t="s">
        <v>107</v>
      </c>
      <c r="D42" s="3"/>
      <c r="F42" s="46">
        <f t="shared" si="3"/>
        <v>3456</v>
      </c>
      <c r="G42" s="46">
        <f t="shared" si="4"/>
        <v>6944</v>
      </c>
      <c r="H42">
        <f t="shared" si="5"/>
        <v>13856</v>
      </c>
      <c r="I42" s="45">
        <f t="shared" si="6"/>
        <v>27712</v>
      </c>
    </row>
    <row r="43" spans="1:10" hidden="1" x14ac:dyDescent="0.25">
      <c r="A43" s="50">
        <v>3180</v>
      </c>
      <c r="B43" s="49" t="s">
        <v>106</v>
      </c>
      <c r="D43" s="3"/>
      <c r="F43" s="46">
        <f t="shared" si="3"/>
        <v>3434.4</v>
      </c>
      <c r="G43" s="46">
        <f t="shared" si="4"/>
        <v>6900.6</v>
      </c>
      <c r="H43">
        <f t="shared" si="5"/>
        <v>13769.4</v>
      </c>
      <c r="I43" s="45">
        <f t="shared" si="6"/>
        <v>27538.799999999999</v>
      </c>
    </row>
    <row r="44" spans="1:10" hidden="1" x14ac:dyDescent="0.25">
      <c r="A44" s="50">
        <v>3160</v>
      </c>
      <c r="B44" s="49" t="s">
        <v>105</v>
      </c>
      <c r="D44" s="3"/>
      <c r="F44" s="46">
        <f t="shared" si="3"/>
        <v>3412.8</v>
      </c>
      <c r="G44" s="46">
        <f t="shared" si="4"/>
        <v>6857.2</v>
      </c>
      <c r="H44">
        <f t="shared" si="5"/>
        <v>13682.8</v>
      </c>
      <c r="I44" s="45">
        <f t="shared" si="6"/>
        <v>27365.599999999999</v>
      </c>
    </row>
    <row r="45" spans="1:10" hidden="1" x14ac:dyDescent="0.25">
      <c r="A45" s="50">
        <v>3140</v>
      </c>
      <c r="B45" s="49" t="s">
        <v>104</v>
      </c>
      <c r="D45" s="3"/>
      <c r="F45" s="46">
        <f t="shared" si="3"/>
        <v>3391.2</v>
      </c>
      <c r="G45" s="46">
        <f t="shared" si="4"/>
        <v>6813.8</v>
      </c>
      <c r="H45">
        <f t="shared" si="5"/>
        <v>13596.2</v>
      </c>
      <c r="I45" s="45">
        <f t="shared" si="6"/>
        <v>27192.400000000001</v>
      </c>
    </row>
    <row r="46" spans="1:10" hidden="1" x14ac:dyDescent="0.25">
      <c r="A46" s="50">
        <v>3120</v>
      </c>
      <c r="B46" s="49" t="s">
        <v>103</v>
      </c>
      <c r="D46" s="3"/>
      <c r="F46" s="46">
        <f t="shared" si="3"/>
        <v>3369.6</v>
      </c>
      <c r="G46" s="46">
        <f t="shared" si="4"/>
        <v>6770.4</v>
      </c>
      <c r="H46">
        <f t="shared" si="5"/>
        <v>13509.6</v>
      </c>
      <c r="I46" s="45">
        <f t="shared" si="6"/>
        <v>27019.200000000001</v>
      </c>
    </row>
    <row r="47" spans="1:10" hidden="1" x14ac:dyDescent="0.25">
      <c r="A47" s="50">
        <v>3100</v>
      </c>
      <c r="B47" s="49" t="s">
        <v>102</v>
      </c>
      <c r="D47" s="3"/>
      <c r="F47" s="46">
        <f t="shared" si="3"/>
        <v>3348</v>
      </c>
      <c r="G47" s="46">
        <f t="shared" si="4"/>
        <v>6727</v>
      </c>
      <c r="H47">
        <f t="shared" si="5"/>
        <v>13423</v>
      </c>
      <c r="I47" s="45">
        <f t="shared" si="6"/>
        <v>26846</v>
      </c>
    </row>
    <row r="48" spans="1:10" hidden="1" x14ac:dyDescent="0.25">
      <c r="A48" s="50">
        <v>3080</v>
      </c>
      <c r="B48" s="49" t="s">
        <v>101</v>
      </c>
      <c r="D48" s="3"/>
      <c r="F48" s="46">
        <f t="shared" si="3"/>
        <v>3326.4</v>
      </c>
      <c r="G48" s="46">
        <f t="shared" si="4"/>
        <v>6683.6</v>
      </c>
      <c r="H48">
        <f t="shared" si="5"/>
        <v>13336.4</v>
      </c>
      <c r="I48" s="45">
        <f t="shared" si="6"/>
        <v>26672.799999999999</v>
      </c>
    </row>
    <row r="49" spans="1:9" hidden="1" x14ac:dyDescent="0.25">
      <c r="A49" s="50">
        <v>3060</v>
      </c>
      <c r="B49" s="49" t="s">
        <v>100</v>
      </c>
      <c r="D49" s="3"/>
      <c r="F49" s="46">
        <f t="shared" si="3"/>
        <v>3304.8</v>
      </c>
      <c r="G49" s="46">
        <f t="shared" si="4"/>
        <v>6640.2</v>
      </c>
      <c r="H49">
        <f t="shared" si="5"/>
        <v>13249.8</v>
      </c>
      <c r="I49" s="45">
        <f t="shared" si="6"/>
        <v>26499.599999999999</v>
      </c>
    </row>
    <row r="50" spans="1:9" hidden="1" x14ac:dyDescent="0.25">
      <c r="A50" s="50">
        <v>3040</v>
      </c>
      <c r="B50" s="49" t="s">
        <v>99</v>
      </c>
      <c r="D50" s="3"/>
      <c r="F50" s="46">
        <f t="shared" si="3"/>
        <v>3283.2</v>
      </c>
      <c r="G50" s="46">
        <f t="shared" si="4"/>
        <v>6596.8</v>
      </c>
      <c r="H50">
        <f t="shared" si="5"/>
        <v>13163.2</v>
      </c>
      <c r="I50" s="45">
        <f t="shared" si="6"/>
        <v>26326.400000000001</v>
      </c>
    </row>
    <row r="51" spans="1:9" hidden="1" x14ac:dyDescent="0.25">
      <c r="A51" s="50">
        <v>3020</v>
      </c>
      <c r="B51" s="49" t="s">
        <v>98</v>
      </c>
      <c r="D51" s="3"/>
      <c r="F51" s="46">
        <f t="shared" si="3"/>
        <v>3261.6</v>
      </c>
      <c r="G51" s="46">
        <f t="shared" si="4"/>
        <v>6553.4</v>
      </c>
      <c r="H51">
        <f t="shared" si="5"/>
        <v>13076.6</v>
      </c>
      <c r="I51" s="45">
        <f t="shared" si="6"/>
        <v>26153.200000000001</v>
      </c>
    </row>
    <row r="52" spans="1:9" hidden="1" x14ac:dyDescent="0.25">
      <c r="A52" s="50">
        <v>3000</v>
      </c>
      <c r="B52" s="49" t="s">
        <v>97</v>
      </c>
      <c r="D52" s="3"/>
      <c r="F52" s="46">
        <f t="shared" si="3"/>
        <v>3240</v>
      </c>
      <c r="G52" s="46">
        <f t="shared" si="4"/>
        <v>6510</v>
      </c>
      <c r="H52">
        <f t="shared" si="5"/>
        <v>12990</v>
      </c>
      <c r="I52" s="45">
        <f t="shared" si="6"/>
        <v>25980</v>
      </c>
    </row>
    <row r="53" spans="1:9" hidden="1" x14ac:dyDescent="0.25">
      <c r="A53" s="50">
        <v>2980</v>
      </c>
      <c r="B53" s="49" t="s">
        <v>96</v>
      </c>
      <c r="D53" s="3"/>
      <c r="F53" s="46">
        <f t="shared" si="3"/>
        <v>3218.4</v>
      </c>
      <c r="G53" s="46">
        <f t="shared" si="4"/>
        <v>6466.6</v>
      </c>
      <c r="H53">
        <f t="shared" si="5"/>
        <v>12903.4</v>
      </c>
      <c r="I53" s="45">
        <f t="shared" si="6"/>
        <v>25806.799999999999</v>
      </c>
    </row>
    <row r="54" spans="1:9" hidden="1" x14ac:dyDescent="0.25">
      <c r="A54" s="50">
        <v>2960</v>
      </c>
      <c r="B54" s="49" t="s">
        <v>95</v>
      </c>
      <c r="D54" s="3"/>
      <c r="F54" s="46">
        <f t="shared" si="3"/>
        <v>3196.8</v>
      </c>
      <c r="G54" s="46">
        <f t="shared" si="4"/>
        <v>6423.2</v>
      </c>
      <c r="H54">
        <f t="shared" si="5"/>
        <v>12816.8</v>
      </c>
      <c r="I54" s="45">
        <f t="shared" si="6"/>
        <v>25633.599999999999</v>
      </c>
    </row>
    <row r="55" spans="1:9" hidden="1" x14ac:dyDescent="0.25">
      <c r="A55" s="50">
        <v>2940</v>
      </c>
      <c r="B55" s="49" t="s">
        <v>94</v>
      </c>
      <c r="D55" s="3"/>
      <c r="F55" s="46">
        <f t="shared" si="3"/>
        <v>3175.2</v>
      </c>
      <c r="G55" s="46">
        <f t="shared" si="4"/>
        <v>6379.8</v>
      </c>
      <c r="H55">
        <f t="shared" si="5"/>
        <v>12730.2</v>
      </c>
      <c r="I55" s="45">
        <f t="shared" si="6"/>
        <v>25460.400000000001</v>
      </c>
    </row>
    <row r="56" spans="1:9" hidden="1" x14ac:dyDescent="0.25">
      <c r="A56" s="50">
        <v>2920</v>
      </c>
      <c r="B56" s="49" t="s">
        <v>93</v>
      </c>
      <c r="D56" s="3"/>
      <c r="F56" s="46">
        <f t="shared" si="3"/>
        <v>3153.6</v>
      </c>
      <c r="G56" s="46">
        <f t="shared" si="4"/>
        <v>6336.4</v>
      </c>
      <c r="H56">
        <f t="shared" si="5"/>
        <v>12643.6</v>
      </c>
      <c r="I56" s="45">
        <f t="shared" si="6"/>
        <v>25287.200000000001</v>
      </c>
    </row>
    <row r="57" spans="1:9" hidden="1" x14ac:dyDescent="0.25">
      <c r="A57" s="50">
        <v>2900</v>
      </c>
      <c r="B57" s="49" t="s">
        <v>91</v>
      </c>
      <c r="D57" s="3"/>
      <c r="F57" s="46">
        <f t="shared" si="3"/>
        <v>3132</v>
      </c>
      <c r="G57" s="46">
        <f t="shared" si="4"/>
        <v>6293</v>
      </c>
      <c r="H57">
        <f t="shared" si="5"/>
        <v>12557</v>
      </c>
      <c r="I57" s="45">
        <f t="shared" si="6"/>
        <v>25114</v>
      </c>
    </row>
    <row r="58" spans="1:9" hidden="1" x14ac:dyDescent="0.25">
      <c r="A58" s="50">
        <v>2880</v>
      </c>
      <c r="B58" s="49" t="s">
        <v>90</v>
      </c>
      <c r="D58" s="3"/>
      <c r="F58" s="46">
        <f t="shared" si="3"/>
        <v>3110.4</v>
      </c>
      <c r="G58" s="46">
        <f t="shared" si="4"/>
        <v>6249.6</v>
      </c>
      <c r="H58">
        <f t="shared" si="5"/>
        <v>12470.4</v>
      </c>
      <c r="I58" s="45">
        <f t="shared" si="6"/>
        <v>24940.799999999999</v>
      </c>
    </row>
    <row r="59" spans="1:9" hidden="1" x14ac:dyDescent="0.25">
      <c r="A59" s="50">
        <v>2860</v>
      </c>
      <c r="B59" s="49" t="s">
        <v>92</v>
      </c>
      <c r="D59" s="3"/>
      <c r="F59" s="46">
        <f t="shared" si="3"/>
        <v>3088.8</v>
      </c>
      <c r="G59" s="46">
        <f t="shared" si="4"/>
        <v>6206.2</v>
      </c>
      <c r="H59">
        <f t="shared" si="5"/>
        <v>12383.8</v>
      </c>
      <c r="I59" s="45">
        <f t="shared" si="6"/>
        <v>24767.599999999999</v>
      </c>
    </row>
    <row r="60" spans="1:9" hidden="1" x14ac:dyDescent="0.25">
      <c r="A60" s="50">
        <v>2840</v>
      </c>
      <c r="B60" s="49" t="s">
        <v>89</v>
      </c>
      <c r="D60" s="3"/>
      <c r="F60" s="46">
        <f t="shared" si="3"/>
        <v>3067.2</v>
      </c>
      <c r="G60" s="46">
        <f t="shared" si="4"/>
        <v>6162.8</v>
      </c>
      <c r="H60">
        <f t="shared" si="5"/>
        <v>12297.2</v>
      </c>
      <c r="I60" s="45">
        <f t="shared" si="6"/>
        <v>24594.400000000001</v>
      </c>
    </row>
    <row r="61" spans="1:9" hidden="1" x14ac:dyDescent="0.25">
      <c r="A61" s="50">
        <v>2820</v>
      </c>
      <c r="B61" s="49" t="s">
        <v>88</v>
      </c>
      <c r="D61" s="3"/>
      <c r="F61" s="46">
        <f t="shared" si="3"/>
        <v>3045.6</v>
      </c>
      <c r="G61" s="46">
        <f t="shared" si="4"/>
        <v>6119.4</v>
      </c>
      <c r="H61">
        <f t="shared" si="5"/>
        <v>12210.6</v>
      </c>
      <c r="I61" s="45">
        <f t="shared" si="6"/>
        <v>24421.200000000001</v>
      </c>
    </row>
    <row r="62" spans="1:9" hidden="1" x14ac:dyDescent="0.25">
      <c r="A62" s="50">
        <v>2800</v>
      </c>
      <c r="B62" s="49" t="s">
        <v>87</v>
      </c>
      <c r="D62" s="3"/>
      <c r="F62" s="46">
        <f t="shared" si="3"/>
        <v>3024</v>
      </c>
      <c r="G62" s="46">
        <f t="shared" si="4"/>
        <v>6076</v>
      </c>
      <c r="H62">
        <f t="shared" si="5"/>
        <v>12124</v>
      </c>
      <c r="I62" s="45">
        <f t="shared" si="6"/>
        <v>24248</v>
      </c>
    </row>
    <row r="63" spans="1:9" hidden="1" x14ac:dyDescent="0.25">
      <c r="A63" s="50">
        <v>2780</v>
      </c>
      <c r="B63" s="49" t="s">
        <v>86</v>
      </c>
      <c r="D63" s="3"/>
      <c r="F63" s="46">
        <f t="shared" si="3"/>
        <v>3002.4</v>
      </c>
      <c r="G63" s="46">
        <f t="shared" si="4"/>
        <v>6032.6</v>
      </c>
      <c r="H63">
        <f t="shared" si="5"/>
        <v>12037.4</v>
      </c>
      <c r="I63" s="45">
        <f t="shared" si="6"/>
        <v>24074.799999999999</v>
      </c>
    </row>
    <row r="64" spans="1:9" hidden="1" x14ac:dyDescent="0.25">
      <c r="A64" s="50">
        <v>2760</v>
      </c>
      <c r="B64" s="49" t="s">
        <v>85</v>
      </c>
      <c r="D64" s="3"/>
      <c r="F64" s="46">
        <f t="shared" si="3"/>
        <v>2980.8</v>
      </c>
      <c r="G64" s="46">
        <f t="shared" si="4"/>
        <v>5989.2</v>
      </c>
      <c r="H64">
        <f t="shared" si="5"/>
        <v>11950.8</v>
      </c>
      <c r="I64" s="45">
        <f t="shared" si="6"/>
        <v>23901.599999999999</v>
      </c>
    </row>
    <row r="65" spans="1:9" hidden="1" x14ac:dyDescent="0.25">
      <c r="A65" s="50">
        <v>2740</v>
      </c>
      <c r="B65" s="49" t="s">
        <v>84</v>
      </c>
      <c r="D65" s="3"/>
      <c r="F65" s="46">
        <f t="shared" si="3"/>
        <v>2959.2</v>
      </c>
      <c r="G65" s="46">
        <f t="shared" si="4"/>
        <v>5945.8</v>
      </c>
      <c r="H65">
        <f t="shared" si="5"/>
        <v>11864.2</v>
      </c>
      <c r="I65" s="45">
        <f t="shared" si="6"/>
        <v>23728.400000000001</v>
      </c>
    </row>
    <row r="66" spans="1:9" hidden="1" x14ac:dyDescent="0.25">
      <c r="A66" s="50">
        <v>2720</v>
      </c>
      <c r="B66" s="49" t="s">
        <v>83</v>
      </c>
      <c r="D66" s="3"/>
      <c r="F66" s="46">
        <f t="shared" si="3"/>
        <v>2937.6</v>
      </c>
      <c r="G66" s="46">
        <f t="shared" si="4"/>
        <v>5902.4</v>
      </c>
      <c r="H66">
        <f t="shared" si="5"/>
        <v>11777.6</v>
      </c>
      <c r="I66" s="45">
        <f t="shared" si="6"/>
        <v>23555.200000000001</v>
      </c>
    </row>
    <row r="67" spans="1:9" hidden="1" x14ac:dyDescent="0.25">
      <c r="A67" s="50">
        <v>2700</v>
      </c>
      <c r="B67" s="49" t="s">
        <v>82</v>
      </c>
      <c r="D67" s="3"/>
      <c r="F67" s="46">
        <f t="shared" si="3"/>
        <v>2916</v>
      </c>
      <c r="G67" s="46">
        <f t="shared" si="4"/>
        <v>5859</v>
      </c>
      <c r="H67">
        <f t="shared" si="5"/>
        <v>11691</v>
      </c>
      <c r="I67" s="45">
        <f t="shared" si="6"/>
        <v>23382</v>
      </c>
    </row>
    <row r="68" spans="1:9" hidden="1" x14ac:dyDescent="0.25">
      <c r="A68" s="50">
        <v>2680</v>
      </c>
      <c r="B68" s="49" t="s">
        <v>80</v>
      </c>
      <c r="D68" s="3"/>
      <c r="F68" s="46">
        <f t="shared" si="3"/>
        <v>2894.4</v>
      </c>
      <c r="G68" s="46">
        <f t="shared" si="4"/>
        <v>5815.6</v>
      </c>
      <c r="H68">
        <f t="shared" si="5"/>
        <v>11604.4</v>
      </c>
      <c r="I68" s="45">
        <f t="shared" si="6"/>
        <v>23208.799999999999</v>
      </c>
    </row>
    <row r="69" spans="1:9" hidden="1" x14ac:dyDescent="0.25">
      <c r="A69" s="50">
        <v>2660</v>
      </c>
      <c r="B69" s="49" t="s">
        <v>77</v>
      </c>
      <c r="D69" s="3"/>
      <c r="F69" s="46">
        <f t="shared" si="3"/>
        <v>2872.8</v>
      </c>
      <c r="G69" s="46">
        <f t="shared" si="4"/>
        <v>5772.2</v>
      </c>
      <c r="H69">
        <f t="shared" si="5"/>
        <v>11517.8</v>
      </c>
      <c r="I69" s="45">
        <f t="shared" si="6"/>
        <v>23035.599999999999</v>
      </c>
    </row>
    <row r="70" spans="1:9" hidden="1" x14ac:dyDescent="0.25">
      <c r="A70" s="50">
        <v>2640</v>
      </c>
      <c r="B70" s="49" t="s">
        <v>81</v>
      </c>
      <c r="D70" s="3"/>
      <c r="F70" s="46">
        <f t="shared" si="3"/>
        <v>2851.2</v>
      </c>
      <c r="G70" s="46">
        <f t="shared" si="4"/>
        <v>5728.8</v>
      </c>
      <c r="H70">
        <f t="shared" si="5"/>
        <v>11431.2</v>
      </c>
      <c r="I70" s="45">
        <f t="shared" si="6"/>
        <v>22862.400000000001</v>
      </c>
    </row>
    <row r="71" spans="1:9" hidden="1" x14ac:dyDescent="0.25">
      <c r="A71" s="50">
        <v>2620</v>
      </c>
      <c r="B71" s="49" t="s">
        <v>79</v>
      </c>
      <c r="D71" s="3"/>
      <c r="F71" s="46">
        <f t="shared" si="3"/>
        <v>2829.6</v>
      </c>
      <c r="G71" s="46">
        <f t="shared" si="4"/>
        <v>5685.4</v>
      </c>
      <c r="H71">
        <f t="shared" si="5"/>
        <v>11344.6</v>
      </c>
      <c r="I71" s="45">
        <f t="shared" si="6"/>
        <v>22689.200000000001</v>
      </c>
    </row>
    <row r="72" spans="1:9" hidden="1" x14ac:dyDescent="0.25">
      <c r="A72" s="50">
        <v>2600</v>
      </c>
      <c r="B72" s="49" t="s">
        <v>76</v>
      </c>
      <c r="D72" s="3"/>
      <c r="F72" s="46">
        <f t="shared" si="3"/>
        <v>2808</v>
      </c>
      <c r="G72" s="46">
        <f t="shared" si="4"/>
        <v>5642</v>
      </c>
      <c r="H72">
        <f t="shared" si="5"/>
        <v>11258</v>
      </c>
      <c r="I72" s="45">
        <f t="shared" si="6"/>
        <v>22516</v>
      </c>
    </row>
    <row r="73" spans="1:9" hidden="1" x14ac:dyDescent="0.25">
      <c r="A73" s="50">
        <v>2580</v>
      </c>
      <c r="B73" s="49" t="s">
        <v>75</v>
      </c>
      <c r="D73" s="3"/>
      <c r="F73" s="46">
        <f t="shared" si="3"/>
        <v>2786.4</v>
      </c>
      <c r="G73" s="46">
        <f t="shared" si="4"/>
        <v>5598.6</v>
      </c>
      <c r="H73">
        <f t="shared" si="5"/>
        <v>11171.4</v>
      </c>
      <c r="I73" s="45">
        <f t="shared" si="6"/>
        <v>22342.799999999999</v>
      </c>
    </row>
    <row r="74" spans="1:9" hidden="1" x14ac:dyDescent="0.25">
      <c r="A74" s="50">
        <v>2560</v>
      </c>
      <c r="B74" s="49" t="s">
        <v>78</v>
      </c>
      <c r="D74" s="3"/>
      <c r="F74" s="46">
        <f t="shared" si="3"/>
        <v>2764.8</v>
      </c>
      <c r="G74" s="46">
        <f t="shared" si="4"/>
        <v>5555.2</v>
      </c>
      <c r="H74">
        <f t="shared" si="5"/>
        <v>11084.8</v>
      </c>
      <c r="I74" s="45">
        <f t="shared" si="6"/>
        <v>22169.599999999999</v>
      </c>
    </row>
    <row r="75" spans="1:9" hidden="1" x14ac:dyDescent="0.25">
      <c r="A75" s="50">
        <v>2540</v>
      </c>
      <c r="B75" s="49" t="s">
        <v>74</v>
      </c>
      <c r="D75" s="3"/>
      <c r="F75" s="46">
        <f t="shared" si="3"/>
        <v>2743.2</v>
      </c>
      <c r="G75" s="46">
        <f t="shared" si="4"/>
        <v>5511.8</v>
      </c>
      <c r="H75">
        <f t="shared" si="5"/>
        <v>10998.2</v>
      </c>
      <c r="I75" s="45">
        <f t="shared" si="6"/>
        <v>21996.400000000001</v>
      </c>
    </row>
    <row r="76" spans="1:9" hidden="1" x14ac:dyDescent="0.25">
      <c r="A76" s="50">
        <v>2520</v>
      </c>
      <c r="B76" s="49" t="s">
        <v>73</v>
      </c>
      <c r="D76" s="3"/>
      <c r="F76" s="46">
        <f t="shared" si="3"/>
        <v>2721.6</v>
      </c>
      <c r="G76" s="46">
        <f t="shared" si="4"/>
        <v>5468.4</v>
      </c>
      <c r="H76">
        <f t="shared" si="5"/>
        <v>10911.6</v>
      </c>
      <c r="I76" s="45">
        <f t="shared" si="6"/>
        <v>21823.200000000001</v>
      </c>
    </row>
    <row r="77" spans="1:9" hidden="1" x14ac:dyDescent="0.25">
      <c r="A77" s="50">
        <v>2500</v>
      </c>
      <c r="B77" s="49" t="s">
        <v>72</v>
      </c>
      <c r="D77" s="3"/>
      <c r="F77" s="46">
        <f t="shared" si="3"/>
        <v>2700</v>
      </c>
      <c r="G77" s="46">
        <f t="shared" si="4"/>
        <v>5425</v>
      </c>
      <c r="H77">
        <f t="shared" si="5"/>
        <v>10825</v>
      </c>
      <c r="I77" s="45">
        <f t="shared" si="6"/>
        <v>21650</v>
      </c>
    </row>
    <row r="78" spans="1:9" hidden="1" x14ac:dyDescent="0.25">
      <c r="A78" s="50">
        <v>2480</v>
      </c>
      <c r="B78" s="49" t="s">
        <v>71</v>
      </c>
      <c r="D78" s="3"/>
      <c r="F78" s="46">
        <f t="shared" si="3"/>
        <v>2678.4</v>
      </c>
      <c r="G78" s="46">
        <f t="shared" si="4"/>
        <v>5381.6</v>
      </c>
      <c r="H78">
        <f t="shared" si="5"/>
        <v>10738.4</v>
      </c>
      <c r="I78" s="45">
        <f t="shared" si="6"/>
        <v>21476.799999999999</v>
      </c>
    </row>
    <row r="79" spans="1:9" hidden="1" x14ac:dyDescent="0.25">
      <c r="A79" s="50">
        <v>2460</v>
      </c>
      <c r="B79" s="49" t="s">
        <v>70</v>
      </c>
      <c r="D79" s="3"/>
      <c r="F79" s="46">
        <f t="shared" si="3"/>
        <v>2656.8</v>
      </c>
      <c r="G79" s="46">
        <f t="shared" si="4"/>
        <v>5338.2</v>
      </c>
      <c r="H79">
        <f t="shared" si="5"/>
        <v>10651.8</v>
      </c>
      <c r="I79" s="45">
        <f t="shared" si="6"/>
        <v>21303.599999999999</v>
      </c>
    </row>
    <row r="80" spans="1:9" hidden="1" x14ac:dyDescent="0.25">
      <c r="A80" s="50">
        <v>2440</v>
      </c>
      <c r="B80" s="49" t="s">
        <v>69</v>
      </c>
      <c r="D80" s="3"/>
      <c r="F80" s="46">
        <f t="shared" si="3"/>
        <v>2635.2</v>
      </c>
      <c r="G80" s="46">
        <f t="shared" si="4"/>
        <v>5294.8</v>
      </c>
      <c r="H80">
        <f t="shared" si="5"/>
        <v>10565.2</v>
      </c>
      <c r="I80" s="45">
        <f t="shared" si="6"/>
        <v>21130.400000000001</v>
      </c>
    </row>
    <row r="81" spans="1:10" hidden="1" x14ac:dyDescent="0.25">
      <c r="A81" s="50">
        <v>2420</v>
      </c>
      <c r="B81" s="49" t="s">
        <v>156</v>
      </c>
      <c r="D81" s="3"/>
      <c r="F81" s="46">
        <f t="shared" si="3"/>
        <v>2613.6</v>
      </c>
      <c r="G81" s="46">
        <f t="shared" si="4"/>
        <v>5251.4</v>
      </c>
      <c r="H81">
        <f t="shared" si="5"/>
        <v>10478.6</v>
      </c>
      <c r="I81" s="45">
        <f t="shared" si="6"/>
        <v>20957.2</v>
      </c>
    </row>
    <row r="82" spans="1:10" hidden="1" x14ac:dyDescent="0.25">
      <c r="A82">
        <v>2400</v>
      </c>
      <c r="B82" s="43" t="s">
        <v>67</v>
      </c>
      <c r="C82" s="44">
        <v>184</v>
      </c>
      <c r="D82" s="43">
        <v>184</v>
      </c>
      <c r="E82" s="45"/>
      <c r="F82" s="46">
        <f>ROUND(A82*F$22,2)</f>
        <v>2592</v>
      </c>
      <c r="G82" s="46">
        <f>ROUND(A82*G$22,2)</f>
        <v>5208</v>
      </c>
      <c r="H82" s="45">
        <f t="shared" si="5"/>
        <v>10392</v>
      </c>
      <c r="I82" s="45">
        <f t="shared" si="6"/>
        <v>20784</v>
      </c>
      <c r="J82">
        <f t="shared" si="7"/>
        <v>31176</v>
      </c>
    </row>
    <row r="83" spans="1:10" hidden="1" x14ac:dyDescent="0.25">
      <c r="A83">
        <v>2380</v>
      </c>
      <c r="B83" s="3" t="s">
        <v>66</v>
      </c>
      <c r="D83" s="3">
        <f>84.4+84.4+9.2+4.6</f>
        <v>182.6</v>
      </c>
      <c r="F83" s="16">
        <f t="shared" si="3"/>
        <v>2570.4</v>
      </c>
      <c r="G83" s="16">
        <f t="shared" si="4"/>
        <v>5164.6000000000004</v>
      </c>
      <c r="H83">
        <f t="shared" si="5"/>
        <v>10305.4</v>
      </c>
      <c r="I83">
        <f t="shared" si="6"/>
        <v>20610.8</v>
      </c>
      <c r="J83">
        <f t="shared" si="7"/>
        <v>30916.2</v>
      </c>
    </row>
    <row r="84" spans="1:10" hidden="1" x14ac:dyDescent="0.25">
      <c r="A84">
        <v>2360</v>
      </c>
      <c r="B84" s="3" t="s">
        <v>65</v>
      </c>
      <c r="D84" s="3">
        <f>84.4+50.6+27.6+18.4</f>
        <v>181</v>
      </c>
      <c r="F84" s="16">
        <f t="shared" si="3"/>
        <v>2548.8000000000002</v>
      </c>
      <c r="G84" s="16">
        <f t="shared" si="4"/>
        <v>5121.2</v>
      </c>
      <c r="H84">
        <f t="shared" si="5"/>
        <v>10218.799999999999</v>
      </c>
      <c r="I84">
        <f t="shared" si="6"/>
        <v>20437.599999999999</v>
      </c>
      <c r="J84">
        <f t="shared" si="7"/>
        <v>30656.400000000001</v>
      </c>
    </row>
    <row r="85" spans="1:10" hidden="1" x14ac:dyDescent="0.25">
      <c r="A85">
        <v>2340</v>
      </c>
      <c r="B85" s="3" t="s">
        <v>64</v>
      </c>
      <c r="D85" s="3">
        <f>50.6+50.6+50.6+27.6</f>
        <v>179.4</v>
      </c>
      <c r="F85" s="16">
        <f t="shared" si="3"/>
        <v>2527.1999999999998</v>
      </c>
      <c r="G85" s="16">
        <f t="shared" si="4"/>
        <v>5077.8</v>
      </c>
      <c r="H85">
        <f t="shared" si="5"/>
        <v>10132.200000000001</v>
      </c>
      <c r="I85">
        <f t="shared" si="6"/>
        <v>20264.400000000001</v>
      </c>
      <c r="J85">
        <f t="shared" si="7"/>
        <v>30396.6</v>
      </c>
    </row>
    <row r="86" spans="1:10" hidden="1" x14ac:dyDescent="0.25">
      <c r="A86">
        <v>2320</v>
      </c>
      <c r="B86" s="3" t="s">
        <v>63</v>
      </c>
      <c r="D86" s="3">
        <f>84.4+84.4+9.2</f>
        <v>178</v>
      </c>
      <c r="F86" s="16">
        <f t="shared" si="3"/>
        <v>2505.6</v>
      </c>
      <c r="G86" s="16">
        <f t="shared" si="4"/>
        <v>5034.3999999999996</v>
      </c>
      <c r="H86">
        <f t="shared" si="5"/>
        <v>10045.6</v>
      </c>
      <c r="I86">
        <f t="shared" si="6"/>
        <v>20091.2</v>
      </c>
      <c r="J86">
        <f t="shared" si="7"/>
        <v>30136.799999999999</v>
      </c>
    </row>
    <row r="87" spans="1:10" hidden="1" x14ac:dyDescent="0.25">
      <c r="A87">
        <v>2300</v>
      </c>
      <c r="B87" s="3" t="s">
        <v>62</v>
      </c>
      <c r="D87" s="3">
        <f>84.4+50.6+27.6+9.2+4.6</f>
        <v>176.39999999999998</v>
      </c>
      <c r="F87" s="16">
        <f t="shared" si="3"/>
        <v>2484</v>
      </c>
      <c r="G87" s="16">
        <f t="shared" si="4"/>
        <v>4991</v>
      </c>
      <c r="H87">
        <f t="shared" si="5"/>
        <v>9959</v>
      </c>
      <c r="I87">
        <f t="shared" si="6"/>
        <v>19918</v>
      </c>
      <c r="J87">
        <f t="shared" si="7"/>
        <v>29877</v>
      </c>
    </row>
    <row r="88" spans="1:10" hidden="1" x14ac:dyDescent="0.25">
      <c r="A88">
        <v>2280</v>
      </c>
      <c r="B88" s="3" t="s">
        <v>60</v>
      </c>
      <c r="D88" s="3">
        <f>50.6+50.6+50.6+18.4+4.6</f>
        <v>174.8</v>
      </c>
      <c r="F88" s="16">
        <f t="shared" si="3"/>
        <v>2462.4</v>
      </c>
      <c r="G88" s="16">
        <f t="shared" si="4"/>
        <v>4947.6000000000004</v>
      </c>
      <c r="H88">
        <f t="shared" si="5"/>
        <v>9872.4</v>
      </c>
      <c r="I88">
        <f t="shared" si="6"/>
        <v>19744.8</v>
      </c>
      <c r="J88">
        <f t="shared" si="7"/>
        <v>29617.200000000001</v>
      </c>
    </row>
    <row r="89" spans="1:10" hidden="1" x14ac:dyDescent="0.25">
      <c r="A89">
        <v>2260</v>
      </c>
      <c r="B89" s="3" t="s">
        <v>59</v>
      </c>
      <c r="D89" s="3">
        <f>84.4+84.4+4.6</f>
        <v>173.4</v>
      </c>
      <c r="F89" s="16">
        <f t="shared" si="3"/>
        <v>2440.8000000000002</v>
      </c>
      <c r="G89" s="16">
        <f t="shared" si="4"/>
        <v>4904.2</v>
      </c>
      <c r="H89">
        <f t="shared" si="5"/>
        <v>9785.7999999999993</v>
      </c>
      <c r="I89">
        <f t="shared" si="6"/>
        <v>19571.599999999999</v>
      </c>
      <c r="J89">
        <f t="shared" si="7"/>
        <v>29357.4</v>
      </c>
    </row>
    <row r="90" spans="1:10" hidden="1" x14ac:dyDescent="0.25">
      <c r="A90">
        <v>2240</v>
      </c>
      <c r="B90" s="3" t="s">
        <v>61</v>
      </c>
      <c r="D90" s="3">
        <f>84.4+50.6+27.6+9.2</f>
        <v>171.79999999999998</v>
      </c>
      <c r="F90" s="16">
        <f t="shared" si="3"/>
        <v>2419.1999999999998</v>
      </c>
      <c r="G90" s="16">
        <f t="shared" si="4"/>
        <v>4860.8</v>
      </c>
      <c r="H90">
        <f t="shared" si="5"/>
        <v>9699.2000000000007</v>
      </c>
      <c r="I90">
        <f t="shared" si="6"/>
        <v>19398.400000000001</v>
      </c>
      <c r="J90">
        <f t="shared" si="7"/>
        <v>29097.599999999999</v>
      </c>
    </row>
    <row r="91" spans="1:10" hidden="1" x14ac:dyDescent="0.25">
      <c r="A91">
        <v>2220</v>
      </c>
      <c r="B91" s="3" t="s">
        <v>58</v>
      </c>
      <c r="D91" s="3">
        <f>50.6+50.6+50.6+18.4</f>
        <v>170.20000000000002</v>
      </c>
      <c r="F91" s="16">
        <f t="shared" si="3"/>
        <v>2397.6</v>
      </c>
      <c r="G91" s="16">
        <f t="shared" si="4"/>
        <v>4817.3999999999996</v>
      </c>
      <c r="H91">
        <f t="shared" si="5"/>
        <v>9612.6</v>
      </c>
      <c r="I91">
        <f t="shared" si="6"/>
        <v>19225.2</v>
      </c>
      <c r="J91">
        <f t="shared" si="7"/>
        <v>28837.8</v>
      </c>
    </row>
    <row r="92" spans="1:10" hidden="1" x14ac:dyDescent="0.25">
      <c r="A92">
        <v>2200</v>
      </c>
      <c r="B92" s="3" t="s">
        <v>57</v>
      </c>
      <c r="D92" s="3">
        <f>84.4+84.4</f>
        <v>168.8</v>
      </c>
      <c r="F92" s="16">
        <f t="shared" si="3"/>
        <v>2376</v>
      </c>
      <c r="G92" s="16">
        <f t="shared" si="4"/>
        <v>4774</v>
      </c>
      <c r="H92">
        <f t="shared" si="5"/>
        <v>9526</v>
      </c>
      <c r="I92">
        <f t="shared" si="6"/>
        <v>19052</v>
      </c>
      <c r="J92">
        <f t="shared" si="7"/>
        <v>28578</v>
      </c>
    </row>
    <row r="93" spans="1:10" hidden="1" x14ac:dyDescent="0.25">
      <c r="A93">
        <v>2180</v>
      </c>
      <c r="B93" s="3" t="s">
        <v>56</v>
      </c>
      <c r="D93" s="3">
        <f>84.4+50.6+27.6+4.6</f>
        <v>167.2</v>
      </c>
      <c r="F93" s="16">
        <f t="shared" si="3"/>
        <v>2354.4</v>
      </c>
      <c r="G93" s="16">
        <f t="shared" si="4"/>
        <v>4730.6000000000004</v>
      </c>
      <c r="H93">
        <f t="shared" si="5"/>
        <v>9439.4</v>
      </c>
      <c r="I93">
        <f t="shared" si="6"/>
        <v>18878.8</v>
      </c>
      <c r="J93">
        <f t="shared" si="7"/>
        <v>28318.2</v>
      </c>
    </row>
    <row r="94" spans="1:10" hidden="1" x14ac:dyDescent="0.25">
      <c r="A94">
        <v>2160</v>
      </c>
      <c r="B94" s="3" t="s">
        <v>55</v>
      </c>
      <c r="D94" s="3">
        <f>50.6+50.6+50.6+9.2+4.6</f>
        <v>165.6</v>
      </c>
      <c r="F94" s="16">
        <f t="shared" si="3"/>
        <v>2332.8000000000002</v>
      </c>
      <c r="G94" s="16">
        <f t="shared" si="4"/>
        <v>4687.2</v>
      </c>
      <c r="H94">
        <f t="shared" si="5"/>
        <v>9352.7999999999993</v>
      </c>
      <c r="I94">
        <f t="shared" si="6"/>
        <v>18705.599999999999</v>
      </c>
      <c r="J94">
        <f t="shared" si="7"/>
        <v>28058.400000000001</v>
      </c>
    </row>
    <row r="95" spans="1:10" hidden="1" x14ac:dyDescent="0.25">
      <c r="A95">
        <v>2120</v>
      </c>
      <c r="B95" s="3" t="s">
        <v>54</v>
      </c>
      <c r="D95" s="3">
        <f>84.4+50.6+27.6</f>
        <v>162.6</v>
      </c>
      <c r="F95" s="16">
        <f t="shared" si="3"/>
        <v>2289.6</v>
      </c>
      <c r="G95" s="16">
        <f t="shared" si="4"/>
        <v>4600.3999999999996</v>
      </c>
      <c r="H95">
        <f t="shared" si="5"/>
        <v>9179.6</v>
      </c>
      <c r="I95">
        <f t="shared" si="6"/>
        <v>18359.2</v>
      </c>
      <c r="J95">
        <f t="shared" si="7"/>
        <v>27538.799999999999</v>
      </c>
    </row>
    <row r="96" spans="1:10" hidden="1" x14ac:dyDescent="0.25">
      <c r="A96">
        <v>2100</v>
      </c>
      <c r="B96" s="3" t="s">
        <v>53</v>
      </c>
      <c r="D96" s="3">
        <f>50.6+50.6+50.6+9.2</f>
        <v>161</v>
      </c>
      <c r="F96" s="16">
        <f t="shared" si="3"/>
        <v>2268</v>
      </c>
      <c r="G96" s="16">
        <f t="shared" si="4"/>
        <v>4557</v>
      </c>
      <c r="H96">
        <f t="shared" si="5"/>
        <v>9093</v>
      </c>
      <c r="I96">
        <f t="shared" si="6"/>
        <v>18186</v>
      </c>
      <c r="J96">
        <f t="shared" si="7"/>
        <v>27279</v>
      </c>
    </row>
    <row r="97" spans="1:10" hidden="1" x14ac:dyDescent="0.25">
      <c r="A97">
        <v>2060</v>
      </c>
      <c r="B97" s="3" t="s">
        <v>52</v>
      </c>
      <c r="D97" s="3">
        <f>84.4+50.6+18.4+4.6</f>
        <v>158</v>
      </c>
      <c r="F97" s="16">
        <f t="shared" si="3"/>
        <v>2224.8000000000002</v>
      </c>
      <c r="G97" s="16">
        <f t="shared" si="4"/>
        <v>4470.2</v>
      </c>
      <c r="H97">
        <f t="shared" si="5"/>
        <v>8919.7999999999993</v>
      </c>
      <c r="I97">
        <f t="shared" si="6"/>
        <v>17839.599999999999</v>
      </c>
      <c r="J97">
        <f t="shared" si="7"/>
        <v>26759.4</v>
      </c>
    </row>
    <row r="98" spans="1:10" hidden="1" x14ac:dyDescent="0.25">
      <c r="A98">
        <v>2040</v>
      </c>
      <c r="B98" s="3" t="s">
        <v>51</v>
      </c>
      <c r="D98" s="3">
        <f>50.6+50.6+50.6+4.6</f>
        <v>156.4</v>
      </c>
      <c r="F98" s="16">
        <f t="shared" si="3"/>
        <v>2203.1999999999998</v>
      </c>
      <c r="G98" s="16">
        <f t="shared" si="4"/>
        <v>4426.8</v>
      </c>
      <c r="H98">
        <f t="shared" si="5"/>
        <v>8833.2000000000007</v>
      </c>
      <c r="I98">
        <f t="shared" si="6"/>
        <v>17666.400000000001</v>
      </c>
      <c r="J98">
        <f t="shared" si="7"/>
        <v>26499.599999999999</v>
      </c>
    </row>
    <row r="99" spans="1:10" hidden="1" x14ac:dyDescent="0.25">
      <c r="A99">
        <v>2000</v>
      </c>
      <c r="B99" s="3" t="s">
        <v>50</v>
      </c>
      <c r="D99" s="3">
        <f>84.4+50.6+18.4</f>
        <v>153.4</v>
      </c>
      <c r="F99" s="16">
        <f t="shared" si="3"/>
        <v>2160</v>
      </c>
      <c r="G99" s="16">
        <f t="shared" si="4"/>
        <v>4340</v>
      </c>
      <c r="H99">
        <f t="shared" si="5"/>
        <v>8660</v>
      </c>
      <c r="I99">
        <f t="shared" si="6"/>
        <v>17320</v>
      </c>
      <c r="J99">
        <f t="shared" si="7"/>
        <v>25980</v>
      </c>
    </row>
    <row r="100" spans="1:10" hidden="1" x14ac:dyDescent="0.25">
      <c r="A100">
        <v>1980</v>
      </c>
      <c r="B100" s="3" t="s">
        <v>49</v>
      </c>
      <c r="D100" s="3">
        <f>50.6+50.6+50.6</f>
        <v>151.80000000000001</v>
      </c>
      <c r="F100" s="16">
        <f t="shared" si="3"/>
        <v>2138.4</v>
      </c>
      <c r="G100" s="16">
        <f t="shared" si="4"/>
        <v>4296.6000000000004</v>
      </c>
      <c r="H100">
        <f t="shared" si="5"/>
        <v>8573.4</v>
      </c>
      <c r="I100">
        <f t="shared" si="6"/>
        <v>17146.8</v>
      </c>
      <c r="J100">
        <f t="shared" si="7"/>
        <v>25720.2</v>
      </c>
    </row>
    <row r="101" spans="1:10" hidden="1" x14ac:dyDescent="0.25">
      <c r="A101">
        <v>1940</v>
      </c>
      <c r="B101" s="3" t="s">
        <v>48</v>
      </c>
      <c r="D101" s="3">
        <f>84.4+50.6+9.2+4.6</f>
        <v>148.79999999999998</v>
      </c>
      <c r="F101" s="16">
        <f t="shared" si="3"/>
        <v>2095.1999999999998</v>
      </c>
      <c r="G101" s="16">
        <f t="shared" si="4"/>
        <v>4209.8</v>
      </c>
      <c r="H101">
        <f t="shared" si="5"/>
        <v>8400.2000000000007</v>
      </c>
      <c r="I101">
        <f t="shared" si="6"/>
        <v>16800.400000000001</v>
      </c>
      <c r="J101">
        <f t="shared" si="7"/>
        <v>25200.6</v>
      </c>
    </row>
    <row r="102" spans="1:10" hidden="1" x14ac:dyDescent="0.25">
      <c r="A102">
        <v>1920</v>
      </c>
      <c r="B102" s="3" t="s">
        <v>47</v>
      </c>
      <c r="D102" s="3">
        <f>50.6+50.6+27.6+18.4</f>
        <v>147.20000000000002</v>
      </c>
      <c r="F102" s="16">
        <f t="shared" si="3"/>
        <v>2073.6</v>
      </c>
      <c r="G102" s="16">
        <f t="shared" si="4"/>
        <v>4166.3999999999996</v>
      </c>
      <c r="H102">
        <f t="shared" si="5"/>
        <v>8313.6</v>
      </c>
      <c r="I102">
        <f t="shared" si="6"/>
        <v>16627.2</v>
      </c>
      <c r="J102">
        <f t="shared" si="7"/>
        <v>24940.799999999999</v>
      </c>
    </row>
    <row r="103" spans="1:10" hidden="1" x14ac:dyDescent="0.25">
      <c r="A103">
        <v>1880</v>
      </c>
      <c r="B103" s="3" t="s">
        <v>46</v>
      </c>
      <c r="D103" s="3">
        <f>84.4+50.6+9.2</f>
        <v>144.19999999999999</v>
      </c>
      <c r="F103" s="16">
        <f t="shared" si="3"/>
        <v>2030.4</v>
      </c>
      <c r="G103" s="16">
        <f t="shared" si="4"/>
        <v>4079.6</v>
      </c>
      <c r="H103">
        <f t="shared" si="5"/>
        <v>8140.4</v>
      </c>
      <c r="I103">
        <f t="shared" si="6"/>
        <v>16280.8</v>
      </c>
      <c r="J103">
        <f t="shared" si="7"/>
        <v>24421.200000000001</v>
      </c>
    </row>
    <row r="104" spans="1:10" hidden="1" x14ac:dyDescent="0.25">
      <c r="A104">
        <v>1860</v>
      </c>
      <c r="B104" s="3" t="s">
        <v>45</v>
      </c>
      <c r="D104" s="3">
        <f>50.6+50.6+27.6+9.2+4.6</f>
        <v>142.6</v>
      </c>
      <c r="F104" s="16">
        <f t="shared" si="3"/>
        <v>2008.8</v>
      </c>
      <c r="G104" s="16">
        <f t="shared" si="4"/>
        <v>4036.2</v>
      </c>
      <c r="H104">
        <f t="shared" si="5"/>
        <v>8053.8</v>
      </c>
      <c r="I104">
        <f t="shared" si="6"/>
        <v>16107.6</v>
      </c>
      <c r="J104">
        <f t="shared" si="7"/>
        <v>24161.4</v>
      </c>
    </row>
    <row r="105" spans="1:10" hidden="1" x14ac:dyDescent="0.25">
      <c r="A105">
        <v>1820</v>
      </c>
      <c r="B105" s="3" t="s">
        <v>44</v>
      </c>
      <c r="D105" s="3">
        <f>84.4+50.6+4.6</f>
        <v>139.6</v>
      </c>
      <c r="F105" s="16">
        <f t="shared" si="3"/>
        <v>1965.6</v>
      </c>
      <c r="G105" s="16">
        <f t="shared" si="4"/>
        <v>3949.4</v>
      </c>
      <c r="H105">
        <f t="shared" si="5"/>
        <v>7880.6</v>
      </c>
      <c r="I105">
        <f t="shared" si="6"/>
        <v>15761.2</v>
      </c>
      <c r="J105">
        <f t="shared" si="7"/>
        <v>23641.8</v>
      </c>
    </row>
    <row r="106" spans="1:10" hidden="1" x14ac:dyDescent="0.25">
      <c r="A106">
        <v>1800</v>
      </c>
      <c r="B106" s="3" t="s">
        <v>43</v>
      </c>
      <c r="D106" s="3">
        <f>50.6+50.6+27.6+9.2</f>
        <v>138</v>
      </c>
      <c r="F106" s="16">
        <f t="shared" si="3"/>
        <v>1944</v>
      </c>
      <c r="G106" s="16">
        <f t="shared" si="4"/>
        <v>3906</v>
      </c>
      <c r="H106">
        <f t="shared" si="5"/>
        <v>7794</v>
      </c>
      <c r="I106">
        <f t="shared" si="6"/>
        <v>15588</v>
      </c>
      <c r="J106">
        <f t="shared" si="7"/>
        <v>23382</v>
      </c>
    </row>
    <row r="107" spans="1:10" hidden="1" x14ac:dyDescent="0.25">
      <c r="A107">
        <v>1760</v>
      </c>
      <c r="B107" s="3" t="s">
        <v>42</v>
      </c>
      <c r="D107" s="3">
        <f>84.4+50.6</f>
        <v>135</v>
      </c>
      <c r="F107" s="16">
        <f t="shared" si="3"/>
        <v>1900.8</v>
      </c>
      <c r="G107" s="16">
        <f t="shared" si="4"/>
        <v>3819.2</v>
      </c>
      <c r="H107">
        <f t="shared" si="5"/>
        <v>7620.8</v>
      </c>
      <c r="I107">
        <f t="shared" si="6"/>
        <v>15241.6</v>
      </c>
      <c r="J107">
        <f t="shared" si="7"/>
        <v>22862.400000000001</v>
      </c>
    </row>
    <row r="108" spans="1:10" hidden="1" x14ac:dyDescent="0.25">
      <c r="A108">
        <v>1740</v>
      </c>
      <c r="B108" s="3" t="s">
        <v>41</v>
      </c>
      <c r="D108" s="3">
        <f>50.6+50.6+27.6+4.6</f>
        <v>133.4</v>
      </c>
      <c r="F108" s="16">
        <f t="shared" si="3"/>
        <v>1879.2</v>
      </c>
      <c r="G108" s="16">
        <f t="shared" si="4"/>
        <v>3775.8</v>
      </c>
      <c r="H108">
        <f t="shared" si="5"/>
        <v>7534.2</v>
      </c>
      <c r="I108">
        <f t="shared" si="6"/>
        <v>15068.4</v>
      </c>
      <c r="J108">
        <f t="shared" si="7"/>
        <v>22602.6</v>
      </c>
    </row>
    <row r="109" spans="1:10" hidden="1" x14ac:dyDescent="0.25">
      <c r="A109">
        <v>1700</v>
      </c>
      <c r="B109" s="3" t="s">
        <v>40</v>
      </c>
      <c r="D109" s="3">
        <f>84.4+27.6+18.4</f>
        <v>130.4</v>
      </c>
      <c r="F109" s="16">
        <f t="shared" si="3"/>
        <v>1836</v>
      </c>
      <c r="G109" s="16">
        <f t="shared" si="4"/>
        <v>3689</v>
      </c>
      <c r="H109">
        <f t="shared" si="5"/>
        <v>7361</v>
      </c>
      <c r="I109">
        <f t="shared" si="6"/>
        <v>14722</v>
      </c>
      <c r="J109">
        <f t="shared" si="7"/>
        <v>22083</v>
      </c>
    </row>
    <row r="110" spans="1:10" hidden="1" x14ac:dyDescent="0.25">
      <c r="A110">
        <v>1680</v>
      </c>
      <c r="B110" s="3" t="s">
        <v>39</v>
      </c>
      <c r="D110" s="3">
        <f>50.6+50.6+27.6</f>
        <v>128.80000000000001</v>
      </c>
      <c r="F110" s="16">
        <f t="shared" si="3"/>
        <v>1814.4</v>
      </c>
      <c r="G110" s="16">
        <f t="shared" si="4"/>
        <v>3645.6</v>
      </c>
      <c r="H110">
        <f t="shared" si="5"/>
        <v>7274.4</v>
      </c>
      <c r="I110">
        <f t="shared" si="6"/>
        <v>14548.8</v>
      </c>
      <c r="J110">
        <f t="shared" si="7"/>
        <v>21823.200000000001</v>
      </c>
    </row>
    <row r="111" spans="1:10" hidden="1" x14ac:dyDescent="0.25">
      <c r="A111">
        <v>1640</v>
      </c>
      <c r="B111" s="3" t="s">
        <v>38</v>
      </c>
      <c r="D111" s="3">
        <f>84.4+27.6+9.2+4.6</f>
        <v>125.8</v>
      </c>
      <c r="F111" s="16">
        <f t="shared" si="3"/>
        <v>1771.2</v>
      </c>
      <c r="G111" s="16">
        <f t="shared" si="4"/>
        <v>3558.8</v>
      </c>
      <c r="H111">
        <f t="shared" si="5"/>
        <v>7101.2</v>
      </c>
      <c r="I111">
        <f t="shared" si="6"/>
        <v>14202.4</v>
      </c>
      <c r="J111">
        <f t="shared" si="7"/>
        <v>21303.599999999999</v>
      </c>
    </row>
    <row r="112" spans="1:10" hidden="1" x14ac:dyDescent="0.25">
      <c r="A112">
        <v>1620</v>
      </c>
      <c r="B112" s="3" t="s">
        <v>37</v>
      </c>
      <c r="D112" s="3">
        <f>50.6+50.6+18.4+4.6</f>
        <v>124.19999999999999</v>
      </c>
      <c r="F112" s="16">
        <f t="shared" si="3"/>
        <v>1749.6</v>
      </c>
      <c r="G112" s="16">
        <f t="shared" si="4"/>
        <v>3515.4</v>
      </c>
      <c r="H112">
        <f t="shared" si="5"/>
        <v>7014.6</v>
      </c>
      <c r="I112">
        <f t="shared" si="6"/>
        <v>14029.2</v>
      </c>
      <c r="J112">
        <f t="shared" si="7"/>
        <v>21043.8</v>
      </c>
    </row>
    <row r="113" spans="1:10" hidden="1" x14ac:dyDescent="0.25">
      <c r="A113">
        <v>1580</v>
      </c>
      <c r="B113" s="3" t="s">
        <v>36</v>
      </c>
      <c r="D113" s="3">
        <f>84.4+27.6+9.2</f>
        <v>121.2</v>
      </c>
      <c r="F113" s="16">
        <f t="shared" si="3"/>
        <v>1706.4</v>
      </c>
      <c r="G113" s="16">
        <f t="shared" si="4"/>
        <v>3428.6</v>
      </c>
      <c r="H113">
        <f t="shared" si="5"/>
        <v>6841.4</v>
      </c>
      <c r="I113">
        <f t="shared" si="6"/>
        <v>13682.8</v>
      </c>
      <c r="J113">
        <f t="shared" si="7"/>
        <v>20524.2</v>
      </c>
    </row>
    <row r="114" spans="1:10" hidden="1" x14ac:dyDescent="0.25">
      <c r="A114">
        <v>1560</v>
      </c>
      <c r="B114" s="3" t="s">
        <v>35</v>
      </c>
      <c r="D114" s="3">
        <f>50.6+50.6+18.4</f>
        <v>119.6</v>
      </c>
      <c r="F114" s="16">
        <f t="shared" si="3"/>
        <v>1684.8</v>
      </c>
      <c r="G114" s="16">
        <f t="shared" si="4"/>
        <v>3385.2</v>
      </c>
      <c r="H114">
        <f t="shared" si="5"/>
        <v>6754.8</v>
      </c>
      <c r="I114">
        <f t="shared" si="6"/>
        <v>13509.6</v>
      </c>
      <c r="J114">
        <f t="shared" si="7"/>
        <v>20264.400000000001</v>
      </c>
    </row>
    <row r="115" spans="1:10" hidden="1" x14ac:dyDescent="0.25">
      <c r="A115">
        <v>1520</v>
      </c>
      <c r="B115" s="3" t="s">
        <v>34</v>
      </c>
      <c r="D115" s="3">
        <f>84.4+27.6+4.6</f>
        <v>116.6</v>
      </c>
      <c r="F115" s="16">
        <f t="shared" si="3"/>
        <v>1641.6</v>
      </c>
      <c r="G115" s="16">
        <f t="shared" si="4"/>
        <v>3298.4</v>
      </c>
      <c r="H115">
        <f t="shared" si="5"/>
        <v>6581.6</v>
      </c>
      <c r="I115">
        <f t="shared" si="6"/>
        <v>13163.2</v>
      </c>
      <c r="J115">
        <f t="shared" si="7"/>
        <v>19744.8</v>
      </c>
    </row>
    <row r="116" spans="1:10" hidden="1" x14ac:dyDescent="0.25">
      <c r="A116">
        <v>1500</v>
      </c>
      <c r="B116" s="3" t="s">
        <v>33</v>
      </c>
      <c r="D116" s="3">
        <f>50.6+50.6+9.2+4.6</f>
        <v>115</v>
      </c>
      <c r="F116" s="16">
        <f t="shared" si="3"/>
        <v>1620</v>
      </c>
      <c r="G116" s="16">
        <f t="shared" si="4"/>
        <v>3255</v>
      </c>
      <c r="H116">
        <f t="shared" si="5"/>
        <v>6495</v>
      </c>
      <c r="I116">
        <f t="shared" si="6"/>
        <v>12990</v>
      </c>
      <c r="J116">
        <f t="shared" si="7"/>
        <v>19485</v>
      </c>
    </row>
    <row r="117" spans="1:10" hidden="1" x14ac:dyDescent="0.25">
      <c r="A117">
        <v>1460</v>
      </c>
      <c r="B117" s="3" t="s">
        <v>32</v>
      </c>
      <c r="D117" s="3">
        <f>84.4+27.6</f>
        <v>112</v>
      </c>
      <c r="F117" s="16">
        <f t="shared" si="3"/>
        <v>1576.8</v>
      </c>
      <c r="G117" s="16">
        <f t="shared" si="4"/>
        <v>3168.2</v>
      </c>
      <c r="H117">
        <f t="shared" si="5"/>
        <v>6321.8</v>
      </c>
      <c r="I117">
        <f t="shared" si="6"/>
        <v>12643.6</v>
      </c>
      <c r="J117">
        <f t="shared" si="7"/>
        <v>18965.400000000001</v>
      </c>
    </row>
    <row r="118" spans="1:10" hidden="1" x14ac:dyDescent="0.25">
      <c r="A118">
        <v>1440</v>
      </c>
      <c r="B118" s="3" t="s">
        <v>31</v>
      </c>
      <c r="D118" s="3">
        <f>50.6+50.6+9.2</f>
        <v>110.4</v>
      </c>
      <c r="F118" s="16">
        <f t="shared" si="3"/>
        <v>1555.2</v>
      </c>
      <c r="G118" s="16">
        <f t="shared" si="4"/>
        <v>3124.8</v>
      </c>
      <c r="H118">
        <f t="shared" si="5"/>
        <v>6235.2</v>
      </c>
      <c r="I118">
        <f t="shared" si="6"/>
        <v>12470.4</v>
      </c>
      <c r="J118">
        <f t="shared" si="7"/>
        <v>18705.599999999999</v>
      </c>
    </row>
    <row r="119" spans="1:10" hidden="1" x14ac:dyDescent="0.25">
      <c r="A119">
        <v>1400</v>
      </c>
      <c r="B119" s="3" t="s">
        <v>30</v>
      </c>
      <c r="D119" s="3">
        <f>84.4+18.4+4.6</f>
        <v>107.4</v>
      </c>
      <c r="F119" s="16">
        <f t="shared" si="3"/>
        <v>1512</v>
      </c>
      <c r="G119" s="16">
        <f t="shared" si="4"/>
        <v>3038</v>
      </c>
      <c r="H119">
        <f t="shared" si="5"/>
        <v>6062</v>
      </c>
      <c r="I119">
        <f t="shared" si="6"/>
        <v>12124</v>
      </c>
      <c r="J119">
        <f t="shared" si="7"/>
        <v>18186</v>
      </c>
    </row>
    <row r="120" spans="1:10" hidden="1" x14ac:dyDescent="0.25">
      <c r="A120">
        <v>1380</v>
      </c>
      <c r="B120" s="3" t="s">
        <v>29</v>
      </c>
      <c r="D120" s="3">
        <f>50.6+50.6+4.6</f>
        <v>105.8</v>
      </c>
      <c r="F120" s="16">
        <f t="shared" si="3"/>
        <v>1490.4</v>
      </c>
      <c r="G120" s="16">
        <f t="shared" si="4"/>
        <v>2994.6</v>
      </c>
      <c r="H120">
        <f t="shared" si="5"/>
        <v>5975.4</v>
      </c>
      <c r="I120">
        <f t="shared" si="6"/>
        <v>11950.8</v>
      </c>
      <c r="J120">
        <f t="shared" si="7"/>
        <v>17926.2</v>
      </c>
    </row>
    <row r="121" spans="1:10" hidden="1" x14ac:dyDescent="0.25">
      <c r="A121">
        <v>1340</v>
      </c>
      <c r="B121" s="3" t="s">
        <v>26</v>
      </c>
      <c r="D121" s="3">
        <f>84.4+18.4</f>
        <v>102.80000000000001</v>
      </c>
      <c r="F121" s="16">
        <f t="shared" si="3"/>
        <v>1447.2</v>
      </c>
      <c r="G121" s="16">
        <f t="shared" si="4"/>
        <v>2907.8</v>
      </c>
      <c r="H121">
        <f t="shared" si="5"/>
        <v>5802.2</v>
      </c>
      <c r="I121">
        <f t="shared" si="6"/>
        <v>11604.4</v>
      </c>
      <c r="J121">
        <f t="shared" si="7"/>
        <v>17406.599999999999</v>
      </c>
    </row>
    <row r="122" spans="1:10" hidden="1" x14ac:dyDescent="0.25">
      <c r="A122">
        <v>1320</v>
      </c>
      <c r="B122" s="3" t="s">
        <v>28</v>
      </c>
      <c r="D122" s="3">
        <f>50.6+50.6</f>
        <v>101.2</v>
      </c>
      <c r="F122" s="16">
        <f t="shared" si="3"/>
        <v>1425.6</v>
      </c>
      <c r="G122" s="16">
        <f t="shared" si="4"/>
        <v>2864.4</v>
      </c>
      <c r="H122">
        <f t="shared" si="5"/>
        <v>5715.6</v>
      </c>
      <c r="I122">
        <f t="shared" si="6"/>
        <v>11431.2</v>
      </c>
      <c r="J122">
        <f t="shared" si="7"/>
        <v>17146.8</v>
      </c>
    </row>
    <row r="123" spans="1:10" hidden="1" x14ac:dyDescent="0.25">
      <c r="A123">
        <v>1280</v>
      </c>
      <c r="B123" s="3" t="s">
        <v>25</v>
      </c>
      <c r="D123" s="3">
        <f>84.4+9.2+4.6</f>
        <v>98.2</v>
      </c>
      <c r="F123" s="16">
        <f t="shared" si="3"/>
        <v>1382.4</v>
      </c>
      <c r="G123" s="16">
        <f t="shared" si="4"/>
        <v>2777.6</v>
      </c>
      <c r="H123">
        <f t="shared" si="5"/>
        <v>5542.4</v>
      </c>
      <c r="I123">
        <f t="shared" si="6"/>
        <v>11084.8</v>
      </c>
      <c r="J123">
        <f t="shared" si="7"/>
        <v>16627.2</v>
      </c>
    </row>
    <row r="124" spans="1:10" hidden="1" x14ac:dyDescent="0.25">
      <c r="A124">
        <v>1260</v>
      </c>
      <c r="B124" s="3" t="s">
        <v>27</v>
      </c>
      <c r="D124" s="3">
        <f>50.6+27.6+18.4</f>
        <v>96.6</v>
      </c>
      <c r="F124" s="16">
        <f t="shared" si="3"/>
        <v>1360.8</v>
      </c>
      <c r="G124" s="16">
        <f t="shared" si="4"/>
        <v>2734.2</v>
      </c>
      <c r="H124">
        <f t="shared" si="5"/>
        <v>5455.8</v>
      </c>
      <c r="I124">
        <f t="shared" si="6"/>
        <v>10911.6</v>
      </c>
      <c r="J124">
        <f t="shared" si="7"/>
        <v>16367.4</v>
      </c>
    </row>
    <row r="125" spans="1:10" hidden="1" x14ac:dyDescent="0.25">
      <c r="A125">
        <v>1220</v>
      </c>
      <c r="B125" s="3" t="s">
        <v>24</v>
      </c>
      <c r="D125" s="3">
        <f>84.4+9.2</f>
        <v>93.600000000000009</v>
      </c>
      <c r="F125" s="16">
        <f t="shared" si="3"/>
        <v>1317.6</v>
      </c>
      <c r="G125" s="16">
        <f t="shared" si="4"/>
        <v>2647.4</v>
      </c>
      <c r="H125">
        <f t="shared" si="5"/>
        <v>5282.6</v>
      </c>
      <c r="I125">
        <f t="shared" si="6"/>
        <v>10565.2</v>
      </c>
      <c r="J125">
        <f t="shared" si="7"/>
        <v>15847.8</v>
      </c>
    </row>
    <row r="126" spans="1:10" hidden="1" x14ac:dyDescent="0.25">
      <c r="A126">
        <v>1200</v>
      </c>
      <c r="B126" s="3" t="s">
        <v>22</v>
      </c>
      <c r="D126" s="3">
        <f>50.6+18.4+18.4+4.6</f>
        <v>92</v>
      </c>
      <c r="F126" s="16">
        <f t="shared" si="3"/>
        <v>1296</v>
      </c>
      <c r="G126" s="16">
        <f t="shared" si="4"/>
        <v>2604</v>
      </c>
      <c r="H126">
        <f t="shared" si="5"/>
        <v>5196</v>
      </c>
      <c r="I126">
        <f t="shared" si="6"/>
        <v>10392</v>
      </c>
      <c r="J126">
        <f t="shared" si="7"/>
        <v>15588</v>
      </c>
    </row>
    <row r="127" spans="1:10" hidden="1" x14ac:dyDescent="0.25">
      <c r="A127">
        <v>1160</v>
      </c>
      <c r="B127" s="3" t="s">
        <v>23</v>
      </c>
      <c r="D127" s="3">
        <f>84.4+4.6</f>
        <v>89</v>
      </c>
      <c r="F127" s="16">
        <f t="shared" si="3"/>
        <v>1252.8</v>
      </c>
      <c r="G127" s="16">
        <f t="shared" si="4"/>
        <v>2517.1999999999998</v>
      </c>
      <c r="H127">
        <f t="shared" si="5"/>
        <v>5022.8</v>
      </c>
      <c r="I127">
        <f t="shared" si="6"/>
        <v>10045.6</v>
      </c>
      <c r="J127">
        <f t="shared" si="7"/>
        <v>15068.4</v>
      </c>
    </row>
    <row r="128" spans="1:10" hidden="1" x14ac:dyDescent="0.25">
      <c r="A128">
        <v>1140</v>
      </c>
      <c r="B128" s="3" t="s">
        <v>21</v>
      </c>
      <c r="D128" s="3">
        <f>50.6+18.4+18.4</f>
        <v>87.4</v>
      </c>
      <c r="F128" s="16">
        <f t="shared" si="3"/>
        <v>1231.2</v>
      </c>
      <c r="G128" s="16">
        <f t="shared" si="4"/>
        <v>2473.8000000000002</v>
      </c>
      <c r="H128">
        <f t="shared" si="5"/>
        <v>4936.2</v>
      </c>
      <c r="I128">
        <f t="shared" si="6"/>
        <v>9872.4</v>
      </c>
      <c r="J128">
        <f t="shared" si="7"/>
        <v>14808.6</v>
      </c>
    </row>
    <row r="129" spans="1:10" hidden="1" x14ac:dyDescent="0.25">
      <c r="A129">
        <v>1100</v>
      </c>
      <c r="B129" s="3">
        <v>1100</v>
      </c>
      <c r="D129" s="3">
        <v>84.4</v>
      </c>
      <c r="F129" s="16">
        <f t="shared" si="3"/>
        <v>1188</v>
      </c>
      <c r="G129" s="16">
        <f t="shared" si="4"/>
        <v>2387</v>
      </c>
      <c r="H129">
        <f t="shared" si="5"/>
        <v>4763</v>
      </c>
      <c r="I129">
        <f t="shared" si="6"/>
        <v>9526</v>
      </c>
      <c r="J129">
        <f t="shared" si="7"/>
        <v>14289</v>
      </c>
    </row>
    <row r="130" spans="1:10" hidden="1" x14ac:dyDescent="0.25">
      <c r="A130">
        <v>1080</v>
      </c>
      <c r="B130" s="3" t="s">
        <v>133</v>
      </c>
      <c r="D130" s="3">
        <f>50.6+18.4+9.2+4.6</f>
        <v>82.8</v>
      </c>
      <c r="F130" s="16">
        <f t="shared" si="3"/>
        <v>1166.4000000000001</v>
      </c>
      <c r="G130" s="16">
        <f t="shared" si="4"/>
        <v>2343.6</v>
      </c>
      <c r="H130">
        <f t="shared" si="5"/>
        <v>4676.3999999999996</v>
      </c>
      <c r="I130">
        <f t="shared" si="6"/>
        <v>9352.7999999999993</v>
      </c>
      <c r="J130">
        <f t="shared" si="7"/>
        <v>14029.2</v>
      </c>
    </row>
    <row r="131" spans="1:10" hidden="1" x14ac:dyDescent="0.25">
      <c r="A131">
        <v>1020</v>
      </c>
      <c r="B131" s="3" t="s">
        <v>132</v>
      </c>
      <c r="D131" s="3">
        <f>50.6+18.4+9.2</f>
        <v>78.2</v>
      </c>
      <c r="F131" s="16">
        <f t="shared" si="3"/>
        <v>1101.5999999999999</v>
      </c>
      <c r="G131" s="16">
        <f t="shared" si="4"/>
        <v>2213.4</v>
      </c>
      <c r="H131">
        <f t="shared" si="5"/>
        <v>4416.6000000000004</v>
      </c>
      <c r="I131">
        <f t="shared" si="6"/>
        <v>8833.2000000000007</v>
      </c>
      <c r="J131">
        <f t="shared" si="7"/>
        <v>13249.8</v>
      </c>
    </row>
    <row r="132" spans="1:10" hidden="1" x14ac:dyDescent="0.25">
      <c r="A132">
        <v>960</v>
      </c>
      <c r="B132" s="3" t="s">
        <v>18</v>
      </c>
      <c r="D132" s="3">
        <f>50.6+18.4+4.6</f>
        <v>73.599999999999994</v>
      </c>
      <c r="F132" s="16">
        <f t="shared" si="3"/>
        <v>1036.8</v>
      </c>
      <c r="G132" s="16">
        <f t="shared" si="4"/>
        <v>2083.1999999999998</v>
      </c>
      <c r="H132">
        <f t="shared" si="5"/>
        <v>4156.8</v>
      </c>
      <c r="I132">
        <f t="shared" si="6"/>
        <v>8313.6</v>
      </c>
      <c r="J132">
        <f t="shared" si="7"/>
        <v>12470.4</v>
      </c>
    </row>
    <row r="133" spans="1:10" hidden="1" x14ac:dyDescent="0.25">
      <c r="A133">
        <v>900</v>
      </c>
      <c r="B133" s="3" t="s">
        <v>17</v>
      </c>
      <c r="D133" s="3">
        <f>50.6+18.4</f>
        <v>69</v>
      </c>
      <c r="F133" s="16">
        <f t="shared" si="3"/>
        <v>972</v>
      </c>
      <c r="G133" s="16">
        <f t="shared" si="4"/>
        <v>1953</v>
      </c>
      <c r="H133">
        <f t="shared" si="5"/>
        <v>3897</v>
      </c>
      <c r="I133">
        <f t="shared" si="6"/>
        <v>7794</v>
      </c>
      <c r="J133">
        <f t="shared" si="7"/>
        <v>11691</v>
      </c>
    </row>
    <row r="134" spans="1:10" hidden="1" x14ac:dyDescent="0.25">
      <c r="A134">
        <v>840</v>
      </c>
      <c r="B134" s="3" t="s">
        <v>16</v>
      </c>
      <c r="D134" s="3">
        <f>50.6+9.2+4.6</f>
        <v>64.399999999999991</v>
      </c>
      <c r="F134" s="16">
        <f t="shared" si="3"/>
        <v>907.2</v>
      </c>
      <c r="G134" s="16">
        <f t="shared" si="4"/>
        <v>1822.8</v>
      </c>
      <c r="H134">
        <f t="shared" si="5"/>
        <v>3637.2</v>
      </c>
      <c r="I134">
        <f t="shared" si="6"/>
        <v>7274.4</v>
      </c>
      <c r="J134">
        <f t="shared" si="7"/>
        <v>10911.6</v>
      </c>
    </row>
    <row r="135" spans="1:10" hidden="1" x14ac:dyDescent="0.25">
      <c r="A135">
        <v>780</v>
      </c>
      <c r="B135" s="3" t="s">
        <v>15</v>
      </c>
      <c r="D135" s="3">
        <f>50.6+9.2</f>
        <v>59.8</v>
      </c>
      <c r="F135" s="16">
        <f t="shared" si="3"/>
        <v>842.4</v>
      </c>
      <c r="G135" s="16">
        <f t="shared" si="4"/>
        <v>1692.6</v>
      </c>
      <c r="H135">
        <f t="shared" si="5"/>
        <v>3377.4</v>
      </c>
      <c r="I135">
        <f t="shared" si="6"/>
        <v>6754.8</v>
      </c>
      <c r="J135">
        <f t="shared" si="7"/>
        <v>10132.200000000001</v>
      </c>
    </row>
    <row r="136" spans="1:10" hidden="1" x14ac:dyDescent="0.25">
      <c r="A136">
        <v>720</v>
      </c>
      <c r="B136" s="3" t="s">
        <v>14</v>
      </c>
      <c r="D136" s="3">
        <f>50.6+4.6</f>
        <v>55.2</v>
      </c>
      <c r="F136" s="16">
        <f t="shared" si="3"/>
        <v>777.6</v>
      </c>
      <c r="G136" s="16">
        <f>ROUND(A136*G$22,2)</f>
        <v>1562.4</v>
      </c>
      <c r="H136">
        <f t="shared" si="5"/>
        <v>3117.6</v>
      </c>
      <c r="I136">
        <f t="shared" si="6"/>
        <v>6235.2</v>
      </c>
      <c r="J136">
        <f t="shared" si="7"/>
        <v>9352.7999999999993</v>
      </c>
    </row>
    <row r="137" spans="1:10" hidden="1" x14ac:dyDescent="0.25">
      <c r="A137">
        <v>660</v>
      </c>
      <c r="B137" s="3">
        <v>660</v>
      </c>
      <c r="D137" s="3">
        <v>50.6</v>
      </c>
      <c r="F137" s="16">
        <f t="shared" si="3"/>
        <v>712.8</v>
      </c>
      <c r="G137" s="16">
        <f t="shared" si="4"/>
        <v>1432.2</v>
      </c>
      <c r="H137">
        <f t="shared" si="5"/>
        <v>2857.8</v>
      </c>
      <c r="I137">
        <f t="shared" si="6"/>
        <v>5715.6</v>
      </c>
      <c r="J137">
        <f t="shared" si="7"/>
        <v>8573.4</v>
      </c>
    </row>
    <row r="138" spans="1:10" hidden="1" x14ac:dyDescent="0.25">
      <c r="A138">
        <v>600</v>
      </c>
      <c r="B138" s="3" t="s">
        <v>13</v>
      </c>
      <c r="D138" s="3">
        <f>27.6+18.4</f>
        <v>46</v>
      </c>
      <c r="F138" s="16">
        <f t="shared" si="3"/>
        <v>648</v>
      </c>
      <c r="G138" s="16">
        <f t="shared" si="4"/>
        <v>1302</v>
      </c>
      <c r="H138">
        <f t="shared" si="5"/>
        <v>2598</v>
      </c>
      <c r="I138">
        <f t="shared" si="6"/>
        <v>5196</v>
      </c>
      <c r="J138">
        <f t="shared" si="7"/>
        <v>7794</v>
      </c>
    </row>
    <row r="139" spans="1:10" hidden="1" x14ac:dyDescent="0.25">
      <c r="A139">
        <v>540</v>
      </c>
      <c r="B139" s="3" t="s">
        <v>12</v>
      </c>
      <c r="D139" s="3">
        <f>27.6+9.2+4.6</f>
        <v>41.4</v>
      </c>
      <c r="F139" s="16">
        <f t="shared" si="3"/>
        <v>583.20000000000005</v>
      </c>
      <c r="G139" s="16">
        <f t="shared" si="4"/>
        <v>1171.8</v>
      </c>
      <c r="H139">
        <f t="shared" si="5"/>
        <v>2338.1999999999998</v>
      </c>
      <c r="I139">
        <f t="shared" si="6"/>
        <v>4676.3999999999996</v>
      </c>
      <c r="J139">
        <f t="shared" si="7"/>
        <v>7014.6</v>
      </c>
    </row>
    <row r="140" spans="1:10" hidden="1" x14ac:dyDescent="0.25">
      <c r="A140">
        <v>480</v>
      </c>
      <c r="B140" s="3" t="s">
        <v>11</v>
      </c>
      <c r="D140" s="3">
        <f>27.6+9.2</f>
        <v>36.799999999999997</v>
      </c>
      <c r="F140" s="16">
        <f>ROUND(A140*F$22,2)</f>
        <v>518.4</v>
      </c>
      <c r="G140" s="16">
        <f t="shared" si="4"/>
        <v>1041.5999999999999</v>
      </c>
      <c r="H140">
        <f t="shared" si="5"/>
        <v>2078.4</v>
      </c>
      <c r="I140">
        <f t="shared" si="6"/>
        <v>4156.8</v>
      </c>
      <c r="J140">
        <f t="shared" si="7"/>
        <v>6235.2</v>
      </c>
    </row>
    <row r="141" spans="1:10" hidden="1" x14ac:dyDescent="0.25">
      <c r="A141">
        <v>420</v>
      </c>
      <c r="B141" s="3" t="s">
        <v>10</v>
      </c>
      <c r="D141" s="3">
        <f>27.6+4.6</f>
        <v>32.200000000000003</v>
      </c>
      <c r="F141" s="5">
        <f t="shared" ref="F141:F148" si="8">ROUND(A141*F$22,2)</f>
        <v>453.6</v>
      </c>
      <c r="G141" s="16">
        <f t="shared" si="4"/>
        <v>911.4</v>
      </c>
      <c r="H141">
        <f t="shared" si="5"/>
        <v>1818.6</v>
      </c>
      <c r="I141">
        <f t="shared" si="6"/>
        <v>3637.2</v>
      </c>
      <c r="J141">
        <f t="shared" si="7"/>
        <v>5455.8</v>
      </c>
    </row>
    <row r="142" spans="1:10" hidden="1" x14ac:dyDescent="0.25">
      <c r="A142">
        <v>360</v>
      </c>
      <c r="B142" s="3">
        <v>360</v>
      </c>
      <c r="D142" s="3">
        <v>27.6</v>
      </c>
      <c r="F142" s="5">
        <f t="shared" si="8"/>
        <v>388.8</v>
      </c>
      <c r="G142" s="16">
        <f t="shared" ref="G142:G148" si="9">ROUND(A142*G$22,2)</f>
        <v>781.2</v>
      </c>
      <c r="H142">
        <f t="shared" ref="H142:H148" si="10">ROUND(A142*H$22,2)</f>
        <v>1558.8</v>
      </c>
      <c r="I142">
        <f t="shared" ref="I142:I148" si="11">ROUND(A142*I$22,2)</f>
        <v>3117.6</v>
      </c>
      <c r="J142">
        <f t="shared" ref="J142:J148" si="12">ROUND(A142*J$22,2)</f>
        <v>4676.3999999999996</v>
      </c>
    </row>
    <row r="143" spans="1:10" hidden="1" x14ac:dyDescent="0.25">
      <c r="A143">
        <v>300</v>
      </c>
      <c r="B143" s="3" t="s">
        <v>9</v>
      </c>
      <c r="D143" s="3">
        <f>18.4+4.6</f>
        <v>23</v>
      </c>
      <c r="F143" s="5">
        <f t="shared" si="8"/>
        <v>324</v>
      </c>
      <c r="G143" s="16">
        <f t="shared" si="9"/>
        <v>651</v>
      </c>
      <c r="H143">
        <f t="shared" si="10"/>
        <v>1299</v>
      </c>
      <c r="I143">
        <f t="shared" si="11"/>
        <v>2598</v>
      </c>
      <c r="J143">
        <f t="shared" si="12"/>
        <v>3897</v>
      </c>
    </row>
    <row r="144" spans="1:10" hidden="1" x14ac:dyDescent="0.25">
      <c r="A144">
        <v>240</v>
      </c>
      <c r="B144" s="3">
        <v>240</v>
      </c>
      <c r="D144" s="3">
        <v>18.399999999999999</v>
      </c>
      <c r="F144" s="5">
        <f t="shared" si="8"/>
        <v>259.2</v>
      </c>
      <c r="G144" s="16">
        <f t="shared" si="9"/>
        <v>520.79999999999995</v>
      </c>
      <c r="H144">
        <f t="shared" si="10"/>
        <v>1039.2</v>
      </c>
      <c r="I144">
        <f t="shared" si="11"/>
        <v>2078.4</v>
      </c>
      <c r="J144">
        <f t="shared" si="12"/>
        <v>3117.6</v>
      </c>
    </row>
    <row r="145" spans="1:10" hidden="1" x14ac:dyDescent="0.25">
      <c r="A145">
        <v>180</v>
      </c>
      <c r="B145" s="3" t="s">
        <v>8</v>
      </c>
      <c r="D145" s="3">
        <f>9.2+4.6</f>
        <v>13.799999999999999</v>
      </c>
      <c r="F145" s="5">
        <f t="shared" si="8"/>
        <v>194.4</v>
      </c>
      <c r="G145" s="16">
        <f t="shared" si="9"/>
        <v>390.6</v>
      </c>
      <c r="H145">
        <f t="shared" si="10"/>
        <v>779.4</v>
      </c>
      <c r="I145">
        <f t="shared" si="11"/>
        <v>1558.8</v>
      </c>
      <c r="J145">
        <f t="shared" si="12"/>
        <v>2338.1999999999998</v>
      </c>
    </row>
    <row r="146" spans="1:10" hidden="1" x14ac:dyDescent="0.25">
      <c r="A146">
        <v>120</v>
      </c>
      <c r="B146" s="3">
        <v>120</v>
      </c>
      <c r="D146" s="3">
        <v>9.1999999999999993</v>
      </c>
      <c r="F146" s="5">
        <f t="shared" si="8"/>
        <v>129.6</v>
      </c>
      <c r="G146" s="16">
        <f t="shared" si="9"/>
        <v>260.39999999999998</v>
      </c>
      <c r="H146">
        <f t="shared" si="10"/>
        <v>519.6</v>
      </c>
      <c r="I146">
        <f t="shared" si="11"/>
        <v>1039.2</v>
      </c>
      <c r="J146">
        <f t="shared" si="12"/>
        <v>1558.8</v>
      </c>
    </row>
    <row r="147" spans="1:10" hidden="1" x14ac:dyDescent="0.25">
      <c r="A147">
        <v>60</v>
      </c>
      <c r="B147" s="3">
        <v>60</v>
      </c>
      <c r="D147" s="3">
        <v>4.5999999999999996</v>
      </c>
      <c r="F147" s="5">
        <f t="shared" si="8"/>
        <v>64.8</v>
      </c>
      <c r="G147" s="16">
        <f>ROUND(A147*G$22,2)</f>
        <v>130.19999999999999</v>
      </c>
      <c r="H147">
        <f t="shared" si="10"/>
        <v>259.8</v>
      </c>
      <c r="I147">
        <f t="shared" si="11"/>
        <v>519.6</v>
      </c>
      <c r="J147">
        <f t="shared" si="12"/>
        <v>779.4</v>
      </c>
    </row>
    <row r="148" spans="1:10" hidden="1" x14ac:dyDescent="0.25">
      <c r="A148">
        <v>0</v>
      </c>
      <c r="B148" s="3">
        <v>0</v>
      </c>
      <c r="D148" s="3">
        <v>0</v>
      </c>
      <c r="F148" s="5">
        <f t="shared" si="8"/>
        <v>0</v>
      </c>
      <c r="G148" s="16">
        <f t="shared" si="9"/>
        <v>0</v>
      </c>
      <c r="H148">
        <f t="shared" si="10"/>
        <v>0</v>
      </c>
      <c r="I148">
        <f t="shared" si="11"/>
        <v>0</v>
      </c>
      <c r="J148">
        <f t="shared" si="12"/>
        <v>0</v>
      </c>
    </row>
    <row r="149" spans="1:10" hidden="1" x14ac:dyDescent="0.25"/>
    <row r="150" spans="1:10" hidden="1" x14ac:dyDescent="0.25"/>
    <row r="151" spans="1:10" hidden="1" x14ac:dyDescent="0.25"/>
    <row r="152" spans="1:10" hidden="1" x14ac:dyDescent="0.25"/>
    <row r="153" spans="1:10" hidden="1" x14ac:dyDescent="0.25"/>
    <row r="154" spans="1:10" hidden="1" x14ac:dyDescent="0.25">
      <c r="A154" t="s">
        <v>155</v>
      </c>
    </row>
    <row r="155" spans="1:10" hidden="1" x14ac:dyDescent="0.25">
      <c r="A155">
        <v>36000</v>
      </c>
      <c r="B155" s="3" t="s">
        <v>126</v>
      </c>
    </row>
    <row r="156" spans="1:10" hidden="1" x14ac:dyDescent="0.25">
      <c r="A156">
        <v>15000</v>
      </c>
      <c r="B156" s="3" t="s">
        <v>125</v>
      </c>
    </row>
    <row r="157" spans="1:10" hidden="1" x14ac:dyDescent="0.25">
      <c r="A157">
        <v>7000</v>
      </c>
      <c r="B157" s="3" t="s">
        <v>123</v>
      </c>
    </row>
    <row r="158" spans="1:10" hidden="1" x14ac:dyDescent="0.25">
      <c r="A158">
        <v>5000</v>
      </c>
      <c r="B158" s="3" t="s">
        <v>124</v>
      </c>
    </row>
    <row r="159" spans="1:10" hidden="1" x14ac:dyDescent="0.25">
      <c r="A159">
        <v>3500</v>
      </c>
      <c r="B159" s="3" t="s">
        <v>122</v>
      </c>
    </row>
    <row r="160" spans="1:10" hidden="1" x14ac:dyDescent="0.25">
      <c r="A160">
        <v>3480</v>
      </c>
      <c r="B160" s="3" t="s">
        <v>121</v>
      </c>
    </row>
    <row r="161" spans="1:2" hidden="1" x14ac:dyDescent="0.25">
      <c r="A161">
        <v>3460</v>
      </c>
      <c r="B161" s="3" t="s">
        <v>120</v>
      </c>
    </row>
    <row r="162" spans="1:2" hidden="1" x14ac:dyDescent="0.25">
      <c r="A162">
        <v>3440</v>
      </c>
      <c r="B162" s="3" t="s">
        <v>119</v>
      </c>
    </row>
    <row r="163" spans="1:2" hidden="1" x14ac:dyDescent="0.25">
      <c r="A163">
        <v>3420</v>
      </c>
      <c r="B163" s="3" t="s">
        <v>118</v>
      </c>
    </row>
    <row r="164" spans="1:2" hidden="1" x14ac:dyDescent="0.25">
      <c r="A164">
        <v>3400</v>
      </c>
      <c r="B164" s="3" t="s">
        <v>117</v>
      </c>
    </row>
    <row r="165" spans="1:2" hidden="1" x14ac:dyDescent="0.25">
      <c r="A165">
        <v>3380</v>
      </c>
      <c r="B165" s="3" t="s">
        <v>116</v>
      </c>
    </row>
    <row r="166" spans="1:2" hidden="1" x14ac:dyDescent="0.25">
      <c r="A166">
        <v>3360</v>
      </c>
      <c r="B166" s="3" t="s">
        <v>115</v>
      </c>
    </row>
    <row r="167" spans="1:2" hidden="1" x14ac:dyDescent="0.25">
      <c r="A167">
        <v>3340</v>
      </c>
      <c r="B167" s="3" t="s">
        <v>114</v>
      </c>
    </row>
    <row r="168" spans="1:2" hidden="1" x14ac:dyDescent="0.25">
      <c r="A168">
        <v>3320</v>
      </c>
      <c r="B168" s="3" t="s">
        <v>113</v>
      </c>
    </row>
    <row r="169" spans="1:2" hidden="1" x14ac:dyDescent="0.25">
      <c r="A169">
        <v>3300</v>
      </c>
      <c r="B169" s="3" t="s">
        <v>112</v>
      </c>
    </row>
    <row r="170" spans="1:2" hidden="1" x14ac:dyDescent="0.25">
      <c r="A170">
        <v>3280</v>
      </c>
      <c r="B170" s="3" t="s">
        <v>111</v>
      </c>
    </row>
    <row r="171" spans="1:2" hidden="1" x14ac:dyDescent="0.25">
      <c r="A171">
        <v>3260</v>
      </c>
      <c r="B171" s="3" t="s">
        <v>110</v>
      </c>
    </row>
    <row r="172" spans="1:2" hidden="1" x14ac:dyDescent="0.25">
      <c r="A172">
        <v>3240</v>
      </c>
      <c r="B172" s="3" t="s">
        <v>109</v>
      </c>
    </row>
    <row r="173" spans="1:2" hidden="1" x14ac:dyDescent="0.25">
      <c r="A173">
        <v>3220</v>
      </c>
      <c r="B173" s="3" t="s">
        <v>108</v>
      </c>
    </row>
    <row r="174" spans="1:2" hidden="1" x14ac:dyDescent="0.25">
      <c r="A174">
        <v>3200</v>
      </c>
      <c r="B174" s="3" t="s">
        <v>107</v>
      </c>
    </row>
    <row r="175" spans="1:2" hidden="1" x14ac:dyDescent="0.25">
      <c r="A175">
        <v>3180</v>
      </c>
      <c r="B175" s="3" t="s">
        <v>106</v>
      </c>
    </row>
    <row r="176" spans="1:2" hidden="1" x14ac:dyDescent="0.25">
      <c r="A176">
        <v>3160</v>
      </c>
      <c r="B176" s="3" t="s">
        <v>105</v>
      </c>
    </row>
    <row r="177" spans="1:2" hidden="1" x14ac:dyDescent="0.25">
      <c r="A177">
        <v>3140</v>
      </c>
      <c r="B177" s="3" t="s">
        <v>104</v>
      </c>
    </row>
    <row r="178" spans="1:2" hidden="1" x14ac:dyDescent="0.25">
      <c r="A178">
        <v>3120</v>
      </c>
      <c r="B178" s="3" t="s">
        <v>103</v>
      </c>
    </row>
    <row r="179" spans="1:2" hidden="1" x14ac:dyDescent="0.25">
      <c r="A179">
        <v>3100</v>
      </c>
      <c r="B179" s="3" t="s">
        <v>102</v>
      </c>
    </row>
    <row r="180" spans="1:2" hidden="1" x14ac:dyDescent="0.25">
      <c r="A180">
        <v>3080</v>
      </c>
      <c r="B180" s="3" t="s">
        <v>101</v>
      </c>
    </row>
    <row r="181" spans="1:2" hidden="1" x14ac:dyDescent="0.25">
      <c r="A181">
        <v>3060</v>
      </c>
      <c r="B181" s="3" t="s">
        <v>100</v>
      </c>
    </row>
    <row r="182" spans="1:2" hidden="1" x14ac:dyDescent="0.25">
      <c r="A182">
        <v>3040</v>
      </c>
      <c r="B182" s="3" t="s">
        <v>99</v>
      </c>
    </row>
    <row r="183" spans="1:2" hidden="1" x14ac:dyDescent="0.25">
      <c r="A183">
        <v>3020</v>
      </c>
      <c r="B183" s="3" t="s">
        <v>98</v>
      </c>
    </row>
    <row r="184" spans="1:2" hidden="1" x14ac:dyDescent="0.25">
      <c r="A184">
        <v>3000</v>
      </c>
      <c r="B184" s="3" t="s">
        <v>97</v>
      </c>
    </row>
    <row r="185" spans="1:2" hidden="1" x14ac:dyDescent="0.25">
      <c r="A185">
        <v>2980</v>
      </c>
      <c r="B185" s="3" t="s">
        <v>96</v>
      </c>
    </row>
    <row r="186" spans="1:2" hidden="1" x14ac:dyDescent="0.25">
      <c r="A186">
        <v>2960</v>
      </c>
      <c r="B186" s="3" t="s">
        <v>95</v>
      </c>
    </row>
    <row r="187" spans="1:2" hidden="1" x14ac:dyDescent="0.25">
      <c r="A187">
        <v>2940</v>
      </c>
      <c r="B187" s="3" t="s">
        <v>94</v>
      </c>
    </row>
    <row r="188" spans="1:2" hidden="1" x14ac:dyDescent="0.25">
      <c r="A188">
        <v>2920</v>
      </c>
      <c r="B188" s="3" t="s">
        <v>93</v>
      </c>
    </row>
    <row r="189" spans="1:2" hidden="1" x14ac:dyDescent="0.25">
      <c r="A189">
        <v>2900</v>
      </c>
      <c r="B189" s="3" t="s">
        <v>91</v>
      </c>
    </row>
    <row r="190" spans="1:2" hidden="1" x14ac:dyDescent="0.25">
      <c r="A190">
        <v>2880</v>
      </c>
      <c r="B190" s="3" t="s">
        <v>90</v>
      </c>
    </row>
    <row r="191" spans="1:2" hidden="1" x14ac:dyDescent="0.25">
      <c r="A191">
        <v>2860</v>
      </c>
      <c r="B191" s="3" t="s">
        <v>92</v>
      </c>
    </row>
    <row r="192" spans="1:2" hidden="1" x14ac:dyDescent="0.25">
      <c r="A192">
        <v>2840</v>
      </c>
      <c r="B192" s="3" t="s">
        <v>89</v>
      </c>
    </row>
    <row r="193" spans="1:2" hidden="1" x14ac:dyDescent="0.25">
      <c r="A193">
        <v>2820</v>
      </c>
      <c r="B193" s="3" t="s">
        <v>88</v>
      </c>
    </row>
    <row r="194" spans="1:2" hidden="1" x14ac:dyDescent="0.25">
      <c r="A194">
        <v>2800</v>
      </c>
      <c r="B194" s="3" t="s">
        <v>87</v>
      </c>
    </row>
    <row r="195" spans="1:2" hidden="1" x14ac:dyDescent="0.25">
      <c r="A195">
        <v>2780</v>
      </c>
      <c r="B195" s="3" t="s">
        <v>86</v>
      </c>
    </row>
    <row r="196" spans="1:2" hidden="1" x14ac:dyDescent="0.25">
      <c r="A196">
        <v>2760</v>
      </c>
      <c r="B196" s="3" t="s">
        <v>85</v>
      </c>
    </row>
    <row r="197" spans="1:2" hidden="1" x14ac:dyDescent="0.25">
      <c r="A197">
        <v>2740</v>
      </c>
      <c r="B197" s="3" t="s">
        <v>84</v>
      </c>
    </row>
    <row r="198" spans="1:2" hidden="1" x14ac:dyDescent="0.25">
      <c r="A198">
        <v>2720</v>
      </c>
      <c r="B198" s="3" t="s">
        <v>83</v>
      </c>
    </row>
    <row r="199" spans="1:2" hidden="1" x14ac:dyDescent="0.25">
      <c r="A199">
        <v>2700</v>
      </c>
      <c r="B199" s="3" t="s">
        <v>82</v>
      </c>
    </row>
    <row r="200" spans="1:2" hidden="1" x14ac:dyDescent="0.25">
      <c r="A200">
        <v>2680</v>
      </c>
      <c r="B200" s="3" t="s">
        <v>80</v>
      </c>
    </row>
    <row r="201" spans="1:2" hidden="1" x14ac:dyDescent="0.25">
      <c r="A201">
        <v>2660</v>
      </c>
      <c r="B201" s="3" t="s">
        <v>77</v>
      </c>
    </row>
    <row r="202" spans="1:2" hidden="1" x14ac:dyDescent="0.25">
      <c r="A202">
        <v>2640</v>
      </c>
      <c r="B202" s="3" t="s">
        <v>81</v>
      </c>
    </row>
    <row r="203" spans="1:2" hidden="1" x14ac:dyDescent="0.25">
      <c r="A203">
        <v>2620</v>
      </c>
      <c r="B203" s="3" t="s">
        <v>79</v>
      </c>
    </row>
    <row r="204" spans="1:2" hidden="1" x14ac:dyDescent="0.25">
      <c r="A204">
        <v>2600</v>
      </c>
      <c r="B204" s="3" t="s">
        <v>76</v>
      </c>
    </row>
    <row r="205" spans="1:2" hidden="1" x14ac:dyDescent="0.25">
      <c r="A205">
        <v>2580</v>
      </c>
      <c r="B205" s="3" t="s">
        <v>75</v>
      </c>
    </row>
    <row r="206" spans="1:2" hidden="1" x14ac:dyDescent="0.25">
      <c r="A206">
        <v>2560</v>
      </c>
      <c r="B206" s="3" t="s">
        <v>78</v>
      </c>
    </row>
    <row r="207" spans="1:2" hidden="1" x14ac:dyDescent="0.25">
      <c r="A207">
        <v>2540</v>
      </c>
      <c r="B207" s="3" t="s">
        <v>74</v>
      </c>
    </row>
    <row r="208" spans="1:2" hidden="1" x14ac:dyDescent="0.25">
      <c r="A208">
        <v>2520</v>
      </c>
      <c r="B208" s="3" t="s">
        <v>73</v>
      </c>
    </row>
    <row r="209" spans="1:2" hidden="1" x14ac:dyDescent="0.25">
      <c r="A209">
        <v>2500</v>
      </c>
      <c r="B209" s="3" t="s">
        <v>72</v>
      </c>
    </row>
    <row r="210" spans="1:2" hidden="1" x14ac:dyDescent="0.25">
      <c r="A210">
        <v>2480</v>
      </c>
      <c r="B210" s="3" t="s">
        <v>71</v>
      </c>
    </row>
    <row r="211" spans="1:2" hidden="1" x14ac:dyDescent="0.25">
      <c r="A211">
        <v>2460</v>
      </c>
      <c r="B211" s="3" t="s">
        <v>70</v>
      </c>
    </row>
    <row r="212" spans="1:2" hidden="1" x14ac:dyDescent="0.25">
      <c r="A212">
        <v>2440</v>
      </c>
      <c r="B212" s="3" t="s">
        <v>69</v>
      </c>
    </row>
    <row r="213" spans="1:2" hidden="1" x14ac:dyDescent="0.25">
      <c r="A213">
        <v>2420</v>
      </c>
      <c r="B213" s="3" t="s">
        <v>68</v>
      </c>
    </row>
    <row r="214" spans="1:2" hidden="1" x14ac:dyDescent="0.25">
      <c r="A214">
        <v>2400</v>
      </c>
      <c r="B214" s="3" t="s">
        <v>67</v>
      </c>
    </row>
    <row r="215" spans="1:2" hidden="1" x14ac:dyDescent="0.25">
      <c r="A215">
        <v>2380</v>
      </c>
      <c r="B215" s="3" t="s">
        <v>66</v>
      </c>
    </row>
    <row r="216" spans="1:2" hidden="1" x14ac:dyDescent="0.25">
      <c r="A216">
        <v>2360</v>
      </c>
      <c r="B216" s="3" t="s">
        <v>65</v>
      </c>
    </row>
    <row r="217" spans="1:2" hidden="1" x14ac:dyDescent="0.25">
      <c r="A217">
        <v>2340</v>
      </c>
      <c r="B217" s="3" t="s">
        <v>64</v>
      </c>
    </row>
    <row r="218" spans="1:2" hidden="1" x14ac:dyDescent="0.25">
      <c r="A218">
        <v>2320</v>
      </c>
      <c r="B218" s="3" t="s">
        <v>63</v>
      </c>
    </row>
    <row r="219" spans="1:2" hidden="1" x14ac:dyDescent="0.25">
      <c r="A219">
        <v>2300</v>
      </c>
      <c r="B219" s="3" t="s">
        <v>62</v>
      </c>
    </row>
    <row r="220" spans="1:2" hidden="1" x14ac:dyDescent="0.25">
      <c r="A220">
        <v>2280</v>
      </c>
      <c r="B220" s="3" t="s">
        <v>60</v>
      </c>
    </row>
    <row r="221" spans="1:2" hidden="1" x14ac:dyDescent="0.25">
      <c r="A221">
        <v>2260</v>
      </c>
      <c r="B221" s="3" t="s">
        <v>59</v>
      </c>
    </row>
    <row r="222" spans="1:2" hidden="1" x14ac:dyDescent="0.25">
      <c r="A222">
        <v>2240</v>
      </c>
      <c r="B222" s="3" t="s">
        <v>61</v>
      </c>
    </row>
    <row r="223" spans="1:2" hidden="1" x14ac:dyDescent="0.25">
      <c r="A223">
        <v>2220</v>
      </c>
      <c r="B223" s="3" t="s">
        <v>58</v>
      </c>
    </row>
    <row r="224" spans="1:2" hidden="1" x14ac:dyDescent="0.25">
      <c r="A224">
        <v>2200</v>
      </c>
      <c r="B224" s="3" t="s">
        <v>57</v>
      </c>
    </row>
    <row r="225" spans="1:2" hidden="1" x14ac:dyDescent="0.25">
      <c r="A225">
        <v>2180</v>
      </c>
      <c r="B225" s="3" t="s">
        <v>56</v>
      </c>
    </row>
    <row r="226" spans="1:2" hidden="1" x14ac:dyDescent="0.25">
      <c r="A226">
        <v>2160</v>
      </c>
      <c r="B226" s="3" t="s">
        <v>55</v>
      </c>
    </row>
    <row r="227" spans="1:2" hidden="1" x14ac:dyDescent="0.25">
      <c r="A227">
        <v>2120</v>
      </c>
      <c r="B227" s="3" t="s">
        <v>54</v>
      </c>
    </row>
    <row r="228" spans="1:2" hidden="1" x14ac:dyDescent="0.25">
      <c r="A228">
        <v>2100</v>
      </c>
      <c r="B228" s="3" t="s">
        <v>53</v>
      </c>
    </row>
    <row r="229" spans="1:2" hidden="1" x14ac:dyDescent="0.25">
      <c r="A229">
        <v>2060</v>
      </c>
      <c r="B229" s="3" t="s">
        <v>52</v>
      </c>
    </row>
    <row r="230" spans="1:2" hidden="1" x14ac:dyDescent="0.25">
      <c r="A230">
        <v>2040</v>
      </c>
      <c r="B230" s="3" t="s">
        <v>51</v>
      </c>
    </row>
    <row r="231" spans="1:2" hidden="1" x14ac:dyDescent="0.25">
      <c r="A231">
        <v>2000</v>
      </c>
      <c r="B231" s="3" t="s">
        <v>50</v>
      </c>
    </row>
    <row r="232" spans="1:2" hidden="1" x14ac:dyDescent="0.25">
      <c r="A232">
        <v>1980</v>
      </c>
      <c r="B232" s="3" t="s">
        <v>49</v>
      </c>
    </row>
    <row r="233" spans="1:2" hidden="1" x14ac:dyDescent="0.25">
      <c r="A233">
        <v>1940</v>
      </c>
      <c r="B233" s="3" t="s">
        <v>48</v>
      </c>
    </row>
    <row r="234" spans="1:2" hidden="1" x14ac:dyDescent="0.25">
      <c r="A234">
        <v>1920</v>
      </c>
      <c r="B234" s="3" t="s">
        <v>47</v>
      </c>
    </row>
    <row r="235" spans="1:2" hidden="1" x14ac:dyDescent="0.25">
      <c r="A235">
        <v>1880</v>
      </c>
      <c r="B235" s="3" t="s">
        <v>46</v>
      </c>
    </row>
    <row r="236" spans="1:2" hidden="1" x14ac:dyDescent="0.25">
      <c r="A236">
        <v>1860</v>
      </c>
      <c r="B236" s="3" t="s">
        <v>45</v>
      </c>
    </row>
    <row r="237" spans="1:2" hidden="1" x14ac:dyDescent="0.25">
      <c r="A237">
        <v>1820</v>
      </c>
      <c r="B237" s="3" t="s">
        <v>44</v>
      </c>
    </row>
    <row r="238" spans="1:2" hidden="1" x14ac:dyDescent="0.25">
      <c r="A238">
        <v>1800</v>
      </c>
      <c r="B238" s="3" t="s">
        <v>43</v>
      </c>
    </row>
    <row r="239" spans="1:2" hidden="1" x14ac:dyDescent="0.25">
      <c r="A239">
        <v>1760</v>
      </c>
      <c r="B239" s="3" t="s">
        <v>42</v>
      </c>
    </row>
    <row r="240" spans="1:2" hidden="1" x14ac:dyDescent="0.25">
      <c r="A240">
        <v>1740</v>
      </c>
      <c r="B240" s="3" t="s">
        <v>41</v>
      </c>
    </row>
    <row r="241" spans="1:2" hidden="1" x14ac:dyDescent="0.25">
      <c r="A241">
        <v>1700</v>
      </c>
      <c r="B241" s="3" t="s">
        <v>40</v>
      </c>
    </row>
    <row r="242" spans="1:2" hidden="1" x14ac:dyDescent="0.25">
      <c r="A242">
        <v>1680</v>
      </c>
      <c r="B242" s="3" t="s">
        <v>39</v>
      </c>
    </row>
    <row r="243" spans="1:2" hidden="1" x14ac:dyDescent="0.25">
      <c r="A243">
        <v>1640</v>
      </c>
      <c r="B243" s="3" t="s">
        <v>38</v>
      </c>
    </row>
    <row r="244" spans="1:2" hidden="1" x14ac:dyDescent="0.25">
      <c r="A244">
        <v>1620</v>
      </c>
      <c r="B244" s="3" t="s">
        <v>37</v>
      </c>
    </row>
    <row r="245" spans="1:2" hidden="1" x14ac:dyDescent="0.25">
      <c r="A245">
        <v>1580</v>
      </c>
      <c r="B245" s="3" t="s">
        <v>36</v>
      </c>
    </row>
    <row r="246" spans="1:2" hidden="1" x14ac:dyDescent="0.25">
      <c r="A246">
        <v>1560</v>
      </c>
      <c r="B246" s="3" t="s">
        <v>35</v>
      </c>
    </row>
    <row r="247" spans="1:2" hidden="1" x14ac:dyDescent="0.25">
      <c r="A247">
        <v>1520</v>
      </c>
      <c r="B247" s="3" t="s">
        <v>34</v>
      </c>
    </row>
    <row r="248" spans="1:2" hidden="1" x14ac:dyDescent="0.25">
      <c r="A248">
        <v>1500</v>
      </c>
      <c r="B248" s="3" t="s">
        <v>33</v>
      </c>
    </row>
    <row r="249" spans="1:2" hidden="1" x14ac:dyDescent="0.25">
      <c r="A249">
        <v>1460</v>
      </c>
      <c r="B249" s="3" t="s">
        <v>32</v>
      </c>
    </row>
    <row r="250" spans="1:2" hidden="1" x14ac:dyDescent="0.25">
      <c r="A250">
        <v>1440</v>
      </c>
      <c r="B250" s="3" t="s">
        <v>31</v>
      </c>
    </row>
    <row r="251" spans="1:2" hidden="1" x14ac:dyDescent="0.25">
      <c r="A251">
        <v>1400</v>
      </c>
      <c r="B251" s="3" t="s">
        <v>30</v>
      </c>
    </row>
    <row r="252" spans="1:2" hidden="1" x14ac:dyDescent="0.25">
      <c r="A252">
        <v>1380</v>
      </c>
      <c r="B252" s="3" t="s">
        <v>29</v>
      </c>
    </row>
    <row r="253" spans="1:2" hidden="1" x14ac:dyDescent="0.25">
      <c r="A253">
        <v>1340</v>
      </c>
      <c r="B253" s="3" t="s">
        <v>26</v>
      </c>
    </row>
    <row r="254" spans="1:2" hidden="1" x14ac:dyDescent="0.25">
      <c r="A254">
        <v>1320</v>
      </c>
      <c r="B254" s="3" t="s">
        <v>28</v>
      </c>
    </row>
    <row r="255" spans="1:2" hidden="1" x14ac:dyDescent="0.25">
      <c r="A255">
        <v>1280</v>
      </c>
      <c r="B255" s="3" t="s">
        <v>25</v>
      </c>
    </row>
    <row r="256" spans="1:2" hidden="1" x14ac:dyDescent="0.25">
      <c r="A256">
        <v>1260</v>
      </c>
      <c r="B256" s="3" t="s">
        <v>27</v>
      </c>
    </row>
    <row r="257" spans="1:2" hidden="1" x14ac:dyDescent="0.25">
      <c r="A257">
        <v>1220</v>
      </c>
      <c r="B257" s="3" t="s">
        <v>24</v>
      </c>
    </row>
    <row r="258" spans="1:2" hidden="1" x14ac:dyDescent="0.25">
      <c r="A258">
        <v>1200</v>
      </c>
      <c r="B258" s="3" t="s">
        <v>22</v>
      </c>
    </row>
    <row r="259" spans="1:2" hidden="1" x14ac:dyDescent="0.25">
      <c r="A259">
        <v>1160</v>
      </c>
      <c r="B259" s="3" t="s">
        <v>23</v>
      </c>
    </row>
    <row r="260" spans="1:2" hidden="1" x14ac:dyDescent="0.25">
      <c r="A260">
        <v>1140</v>
      </c>
      <c r="B260" s="3" t="s">
        <v>21</v>
      </c>
    </row>
    <row r="261" spans="1:2" hidden="1" x14ac:dyDescent="0.25">
      <c r="A261">
        <v>1100</v>
      </c>
      <c r="B261" s="3">
        <v>1100</v>
      </c>
    </row>
    <row r="262" spans="1:2" hidden="1" x14ac:dyDescent="0.25">
      <c r="A262">
        <v>1080</v>
      </c>
      <c r="B262" s="3" t="s">
        <v>133</v>
      </c>
    </row>
    <row r="263" spans="1:2" hidden="1" x14ac:dyDescent="0.25">
      <c r="A263">
        <v>1020</v>
      </c>
      <c r="B263" s="3" t="s">
        <v>132</v>
      </c>
    </row>
    <row r="264" spans="1:2" hidden="1" x14ac:dyDescent="0.25">
      <c r="A264">
        <v>960</v>
      </c>
      <c r="B264" s="3" t="s">
        <v>18</v>
      </c>
    </row>
    <row r="265" spans="1:2" hidden="1" x14ac:dyDescent="0.25">
      <c r="A265">
        <v>900</v>
      </c>
      <c r="B265" s="3" t="s">
        <v>17</v>
      </c>
    </row>
    <row r="266" spans="1:2" hidden="1" x14ac:dyDescent="0.25">
      <c r="A266">
        <v>840</v>
      </c>
      <c r="B266" s="3" t="s">
        <v>16</v>
      </c>
    </row>
    <row r="267" spans="1:2" hidden="1" x14ac:dyDescent="0.25">
      <c r="A267">
        <v>780</v>
      </c>
      <c r="B267" s="3" t="s">
        <v>15</v>
      </c>
    </row>
    <row r="268" spans="1:2" hidden="1" x14ac:dyDescent="0.25">
      <c r="A268">
        <v>720</v>
      </c>
      <c r="B268" s="3" t="s">
        <v>14</v>
      </c>
    </row>
    <row r="269" spans="1:2" hidden="1" x14ac:dyDescent="0.25">
      <c r="A269">
        <v>660</v>
      </c>
      <c r="B269" s="3">
        <v>660</v>
      </c>
    </row>
    <row r="270" spans="1:2" hidden="1" x14ac:dyDescent="0.25">
      <c r="A270">
        <v>600</v>
      </c>
      <c r="B270" s="3" t="s">
        <v>13</v>
      </c>
    </row>
    <row r="271" spans="1:2" hidden="1" x14ac:dyDescent="0.25">
      <c r="A271">
        <v>540</v>
      </c>
      <c r="B271" s="3" t="s">
        <v>12</v>
      </c>
    </row>
    <row r="272" spans="1:2" hidden="1" x14ac:dyDescent="0.25">
      <c r="A272">
        <v>480</v>
      </c>
      <c r="B272" s="3" t="s">
        <v>11</v>
      </c>
    </row>
    <row r="273" spans="1:2" hidden="1" x14ac:dyDescent="0.25">
      <c r="A273">
        <v>420</v>
      </c>
      <c r="B273" s="3" t="s">
        <v>10</v>
      </c>
    </row>
    <row r="274" spans="1:2" hidden="1" x14ac:dyDescent="0.25">
      <c r="A274">
        <v>360</v>
      </c>
      <c r="B274" s="3">
        <v>360</v>
      </c>
    </row>
    <row r="275" spans="1:2" hidden="1" x14ac:dyDescent="0.25">
      <c r="A275">
        <v>300</v>
      </c>
      <c r="B275" s="3" t="s">
        <v>9</v>
      </c>
    </row>
    <row r="276" spans="1:2" hidden="1" x14ac:dyDescent="0.25">
      <c r="A276">
        <v>240</v>
      </c>
      <c r="B276" s="3">
        <v>240</v>
      </c>
    </row>
    <row r="277" spans="1:2" hidden="1" x14ac:dyDescent="0.25">
      <c r="A277">
        <v>180</v>
      </c>
      <c r="B277" s="3" t="s">
        <v>8</v>
      </c>
    </row>
    <row r="278" spans="1:2" hidden="1" x14ac:dyDescent="0.25">
      <c r="A278">
        <v>120</v>
      </c>
      <c r="B278" s="3">
        <v>120</v>
      </c>
    </row>
    <row r="279" spans="1:2" hidden="1" x14ac:dyDescent="0.25">
      <c r="A279">
        <v>60</v>
      </c>
      <c r="B279" s="3">
        <v>60</v>
      </c>
    </row>
    <row r="280" spans="1:2" hidden="1" x14ac:dyDescent="0.25">
      <c r="A280">
        <v>0</v>
      </c>
      <c r="B280" s="3">
        <v>0</v>
      </c>
    </row>
    <row r="281" spans="1:2" hidden="1" x14ac:dyDescent="0.25"/>
    <row r="282" spans="1:2" hidden="1" x14ac:dyDescent="0.25"/>
  </sheetData>
  <sheetProtection password="849E" sheet="1" objects="1" scenarios="1"/>
  <mergeCells count="5">
    <mergeCell ref="A1:R2"/>
    <mergeCell ref="D4:H4"/>
    <mergeCell ref="I4:M4"/>
    <mergeCell ref="N4:R4"/>
    <mergeCell ref="A5:B5"/>
  </mergeCells>
  <conditionalFormatting sqref="D11:R11">
    <cfRule type="colorScale" priority="11">
      <colorScale>
        <cfvo type="min"/>
        <cfvo type="percentile" val="50"/>
        <cfvo type="max"/>
        <color rgb="FF00FF00"/>
        <color rgb="FFFFFF00"/>
        <color rgb="FFFF0000"/>
      </colorScale>
    </cfRule>
  </conditionalFormatting>
  <dataValidations count="4">
    <dataValidation type="custom" allowBlank="1" showInputMessage="1" showErrorMessage="1" error="Kalkulator nie obługuje wartości, które wymagałyby zadeklarowania pojemników o pojemności 3,5 m3 i większych" sqref="B8">
      <formula1>B8&lt;3759</formula1>
    </dataValidation>
    <dataValidation type="custom" allowBlank="1" showInputMessage="1" showErrorMessage="1" error="Kalkulator nie obługuje wartości, które wymagałyby zadeklarowania pojemników o pojemności 3,5 m3 i większych" sqref="B10">
      <formula1>B10&lt;7552</formula1>
    </dataValidation>
    <dataValidation type="custom" allowBlank="1" showInputMessage="1" showErrorMessage="1" error="Kalkulator nie obługuje wartości, które wymagałyby zadeklarowania pojemników o pojemności 3,5 m3 i większych" sqref="B6">
      <formula1>B6&lt;3759</formula1>
    </dataValidation>
    <dataValidation type="custom" allowBlank="1" showInputMessage="1" showErrorMessage="1" error="Kalkulator nie obługuje wartości, które wymagałyby zadeklarowania pojemników o pojemności 3,5 m3 i większych" sqref="B7 B9">
      <formula1>B7&lt;7552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zoomScale="85" zoomScaleNormal="85" workbookViewId="0">
      <pane xSplit="2" ySplit="1" topLeftCell="C32" activePane="bottomRight" state="frozen"/>
      <selection pane="topRight" activeCell="B1" sqref="B1"/>
      <selection pane="bottomLeft" activeCell="A2" sqref="A2"/>
      <selection pane="bottomRight" activeCell="G93" sqref="G93"/>
    </sheetView>
  </sheetViews>
  <sheetFormatPr defaultRowHeight="15" x14ac:dyDescent="0.25"/>
  <cols>
    <col min="2" max="2" width="28" bestFit="1" customWidth="1"/>
    <col min="3" max="3" width="11" customWidth="1"/>
  </cols>
  <sheetData>
    <row r="1" spans="1:7" x14ac:dyDescent="0.25">
      <c r="C1">
        <v>1.08</v>
      </c>
      <c r="D1">
        <v>2.17</v>
      </c>
      <c r="E1">
        <v>4.33</v>
      </c>
      <c r="F1">
        <v>8.66</v>
      </c>
      <c r="G1">
        <v>12.99</v>
      </c>
    </row>
    <row r="2" spans="1:7" x14ac:dyDescent="0.25">
      <c r="A2" s="47">
        <v>36000</v>
      </c>
      <c r="B2" s="47" t="s">
        <v>126</v>
      </c>
      <c r="C2">
        <v>4276.8</v>
      </c>
      <c r="D2">
        <v>8593.2000000000007</v>
      </c>
      <c r="E2">
        <v>17146.8</v>
      </c>
      <c r="F2">
        <v>34293.599999999999</v>
      </c>
      <c r="G2">
        <v>51440.4</v>
      </c>
    </row>
    <row r="3" spans="1:7" x14ac:dyDescent="0.25">
      <c r="A3" s="47">
        <v>15000</v>
      </c>
      <c r="B3" s="47" t="s">
        <v>125</v>
      </c>
      <c r="C3">
        <v>1782</v>
      </c>
      <c r="D3">
        <v>3580.5</v>
      </c>
      <c r="E3">
        <v>7144.5</v>
      </c>
      <c r="F3">
        <v>14289</v>
      </c>
      <c r="G3">
        <v>21433.5</v>
      </c>
    </row>
    <row r="4" spans="1:7" x14ac:dyDescent="0.25">
      <c r="A4" s="47">
        <v>7000</v>
      </c>
      <c r="B4" s="47" t="s">
        <v>123</v>
      </c>
      <c r="C4">
        <v>831.6</v>
      </c>
      <c r="D4">
        <v>1670.9</v>
      </c>
      <c r="E4">
        <v>3334.1</v>
      </c>
      <c r="F4">
        <v>6668.2</v>
      </c>
      <c r="G4">
        <v>10002.299999999999</v>
      </c>
    </row>
    <row r="5" spans="1:7" x14ac:dyDescent="0.25">
      <c r="A5" s="47">
        <v>5000</v>
      </c>
      <c r="B5" s="47" t="s">
        <v>124</v>
      </c>
      <c r="C5">
        <v>594</v>
      </c>
      <c r="D5">
        <v>1193.5</v>
      </c>
      <c r="E5">
        <v>2381.5</v>
      </c>
      <c r="F5">
        <v>4763</v>
      </c>
      <c r="G5">
        <v>7144.5</v>
      </c>
    </row>
    <row r="6" spans="1:7" x14ac:dyDescent="0.25">
      <c r="A6" s="47">
        <v>3500</v>
      </c>
      <c r="B6" s="47" t="s">
        <v>122</v>
      </c>
      <c r="C6">
        <v>415.8</v>
      </c>
      <c r="D6">
        <v>835.45</v>
      </c>
      <c r="E6">
        <v>1667.05</v>
      </c>
      <c r="F6">
        <v>3334.1</v>
      </c>
      <c r="G6">
        <v>5001.1499999999996</v>
      </c>
    </row>
    <row r="7" spans="1:7" x14ac:dyDescent="0.25">
      <c r="A7" s="51">
        <v>3480</v>
      </c>
      <c r="B7" s="49" t="s">
        <v>120</v>
      </c>
      <c r="C7">
        <v>411.05</v>
      </c>
      <c r="D7">
        <v>825.9</v>
      </c>
      <c r="E7">
        <v>1648</v>
      </c>
      <c r="F7">
        <v>3296</v>
      </c>
      <c r="G7">
        <v>4943.99</v>
      </c>
    </row>
    <row r="8" spans="1:7" x14ac:dyDescent="0.25">
      <c r="A8" s="51">
        <v>3460</v>
      </c>
      <c r="B8" s="49" t="s">
        <v>119</v>
      </c>
      <c r="C8">
        <v>408.67</v>
      </c>
      <c r="D8">
        <v>821.13</v>
      </c>
      <c r="E8">
        <v>1638.47</v>
      </c>
      <c r="F8">
        <v>3276.95</v>
      </c>
      <c r="G8">
        <v>4915.41</v>
      </c>
    </row>
    <row r="9" spans="1:7" x14ac:dyDescent="0.25">
      <c r="A9" s="51">
        <v>3420</v>
      </c>
      <c r="B9" s="49" t="s">
        <v>118</v>
      </c>
      <c r="C9">
        <v>406.3</v>
      </c>
      <c r="D9">
        <v>816.35</v>
      </c>
      <c r="E9">
        <v>1628.95</v>
      </c>
      <c r="F9">
        <v>3257.89</v>
      </c>
      <c r="G9">
        <v>4886.84</v>
      </c>
    </row>
    <row r="10" spans="1:7" x14ac:dyDescent="0.25">
      <c r="A10" s="51">
        <v>3400</v>
      </c>
      <c r="B10" s="49" t="s">
        <v>117</v>
      </c>
      <c r="C10">
        <v>403.93</v>
      </c>
      <c r="D10">
        <v>811.57</v>
      </c>
      <c r="E10">
        <v>1619.43</v>
      </c>
      <c r="F10">
        <v>3238.85</v>
      </c>
      <c r="G10">
        <v>4858.25</v>
      </c>
    </row>
    <row r="11" spans="1:7" x14ac:dyDescent="0.25">
      <c r="A11" s="51">
        <v>3380</v>
      </c>
      <c r="B11" s="49" t="s">
        <v>116</v>
      </c>
      <c r="C11">
        <v>401.54</v>
      </c>
      <c r="D11">
        <v>806.81</v>
      </c>
      <c r="E11">
        <v>1609.89</v>
      </c>
      <c r="F11">
        <v>3219.79</v>
      </c>
      <c r="G11">
        <v>4829.68</v>
      </c>
    </row>
    <row r="12" spans="1:7" x14ac:dyDescent="0.25">
      <c r="A12" s="51">
        <v>3360</v>
      </c>
      <c r="B12" s="49" t="s">
        <v>115</v>
      </c>
      <c r="C12">
        <v>399.17</v>
      </c>
      <c r="D12">
        <v>802.03</v>
      </c>
      <c r="E12">
        <v>1600.37</v>
      </c>
      <c r="F12">
        <v>3200.74</v>
      </c>
      <c r="G12">
        <v>4801.1000000000004</v>
      </c>
    </row>
    <row r="13" spans="1:7" x14ac:dyDescent="0.25">
      <c r="A13" s="51">
        <v>3340</v>
      </c>
      <c r="B13" s="49" t="s">
        <v>114</v>
      </c>
      <c r="C13">
        <v>396.8</v>
      </c>
      <c r="D13">
        <v>797.25</v>
      </c>
      <c r="E13">
        <v>1590.85</v>
      </c>
      <c r="F13">
        <v>3181.69</v>
      </c>
      <c r="G13">
        <v>4772.5200000000004</v>
      </c>
    </row>
    <row r="14" spans="1:7" x14ac:dyDescent="0.25">
      <c r="A14" s="51">
        <v>3320</v>
      </c>
      <c r="B14" s="49" t="s">
        <v>113</v>
      </c>
      <c r="C14">
        <v>394.41</v>
      </c>
      <c r="D14">
        <v>792.49</v>
      </c>
      <c r="E14">
        <v>1581.31</v>
      </c>
      <c r="F14">
        <v>3162.63</v>
      </c>
      <c r="G14">
        <v>4743.95</v>
      </c>
    </row>
    <row r="15" spans="1:7" x14ac:dyDescent="0.25">
      <c r="A15" s="51">
        <v>3300</v>
      </c>
      <c r="B15" s="49" t="s">
        <v>112</v>
      </c>
      <c r="C15">
        <v>392.04</v>
      </c>
      <c r="D15">
        <v>787.71</v>
      </c>
      <c r="E15">
        <v>1571.79</v>
      </c>
      <c r="F15">
        <v>3143.58</v>
      </c>
      <c r="G15">
        <v>4715.37</v>
      </c>
    </row>
    <row r="16" spans="1:7" x14ac:dyDescent="0.25">
      <c r="A16" s="51">
        <v>3280</v>
      </c>
      <c r="B16" s="49" t="s">
        <v>111</v>
      </c>
      <c r="C16">
        <v>389.67</v>
      </c>
      <c r="D16">
        <v>782.93</v>
      </c>
      <c r="E16">
        <v>1562.27</v>
      </c>
      <c r="F16">
        <v>3124.54</v>
      </c>
      <c r="G16">
        <v>4686.78</v>
      </c>
    </row>
    <row r="17" spans="1:7" x14ac:dyDescent="0.25">
      <c r="A17" s="51">
        <v>3260</v>
      </c>
      <c r="B17" s="49" t="s">
        <v>110</v>
      </c>
      <c r="C17">
        <v>387.29</v>
      </c>
      <c r="D17">
        <v>778.16</v>
      </c>
      <c r="E17">
        <v>1552.74</v>
      </c>
      <c r="F17">
        <v>3105.48</v>
      </c>
      <c r="G17">
        <v>4658.21</v>
      </c>
    </row>
    <row r="18" spans="1:7" x14ac:dyDescent="0.25">
      <c r="A18" s="51">
        <v>3240</v>
      </c>
      <c r="B18" s="49" t="s">
        <v>109</v>
      </c>
      <c r="C18">
        <v>384.91</v>
      </c>
      <c r="D18">
        <v>773.39</v>
      </c>
      <c r="E18">
        <v>1543.21</v>
      </c>
      <c r="F18">
        <v>3086.42</v>
      </c>
      <c r="G18">
        <v>4629.6400000000003</v>
      </c>
    </row>
    <row r="19" spans="1:7" x14ac:dyDescent="0.25">
      <c r="A19" s="51">
        <v>3220</v>
      </c>
      <c r="B19" s="49" t="s">
        <v>108</v>
      </c>
      <c r="C19">
        <v>382.54</v>
      </c>
      <c r="D19">
        <v>768.61</v>
      </c>
      <c r="E19">
        <v>1533.69</v>
      </c>
      <c r="F19">
        <v>3067.38</v>
      </c>
      <c r="G19">
        <v>4601.05</v>
      </c>
    </row>
    <row r="20" spans="1:7" x14ac:dyDescent="0.25">
      <c r="A20" s="51">
        <v>3200</v>
      </c>
      <c r="B20" s="49" t="s">
        <v>107</v>
      </c>
      <c r="C20">
        <v>380.16</v>
      </c>
      <c r="D20">
        <v>763.84</v>
      </c>
      <c r="E20">
        <v>1524.16</v>
      </c>
      <c r="F20">
        <v>3048.32</v>
      </c>
      <c r="G20">
        <v>4572.4799999999996</v>
      </c>
    </row>
    <row r="21" spans="1:7" x14ac:dyDescent="0.25">
      <c r="A21" s="51">
        <v>3180</v>
      </c>
      <c r="B21" s="49" t="s">
        <v>106</v>
      </c>
      <c r="C21">
        <v>377.79</v>
      </c>
      <c r="D21">
        <v>759.06</v>
      </c>
      <c r="E21">
        <v>1514.64</v>
      </c>
      <c r="F21">
        <v>3029.27</v>
      </c>
      <c r="G21">
        <v>4543.8999999999996</v>
      </c>
    </row>
    <row r="22" spans="1:7" x14ac:dyDescent="0.25">
      <c r="A22" s="51">
        <v>3160</v>
      </c>
      <c r="B22" s="49" t="s">
        <v>105</v>
      </c>
      <c r="C22">
        <v>375.41</v>
      </c>
      <c r="D22">
        <v>754.29</v>
      </c>
      <c r="E22">
        <v>1505.11</v>
      </c>
      <c r="F22">
        <v>3010.22</v>
      </c>
      <c r="G22">
        <v>4515.32</v>
      </c>
    </row>
    <row r="23" spans="1:7" x14ac:dyDescent="0.25">
      <c r="A23" s="51">
        <v>3140</v>
      </c>
      <c r="B23" s="49" t="s">
        <v>104</v>
      </c>
      <c r="C23">
        <v>373.03</v>
      </c>
      <c r="D23">
        <v>749.52</v>
      </c>
      <c r="E23">
        <v>1495.58</v>
      </c>
      <c r="F23">
        <v>2991.17</v>
      </c>
      <c r="G23">
        <v>4486.74</v>
      </c>
    </row>
    <row r="24" spans="1:7" x14ac:dyDescent="0.25">
      <c r="A24" s="51">
        <v>3120</v>
      </c>
      <c r="B24" s="49" t="s">
        <v>103</v>
      </c>
      <c r="C24">
        <v>370.66</v>
      </c>
      <c r="D24">
        <v>744.74</v>
      </c>
      <c r="E24">
        <v>1486.06</v>
      </c>
      <c r="F24">
        <v>2972.11</v>
      </c>
      <c r="G24">
        <v>4458.17</v>
      </c>
    </row>
    <row r="25" spans="1:7" x14ac:dyDescent="0.25">
      <c r="A25" s="51">
        <v>3100</v>
      </c>
      <c r="B25" s="49" t="s">
        <v>102</v>
      </c>
      <c r="C25">
        <v>368.28</v>
      </c>
      <c r="D25">
        <v>739.97</v>
      </c>
      <c r="E25">
        <v>1476.53</v>
      </c>
      <c r="F25">
        <v>2953.06</v>
      </c>
      <c r="G25">
        <v>4429.59</v>
      </c>
    </row>
    <row r="26" spans="1:7" x14ac:dyDescent="0.25">
      <c r="A26" s="51">
        <v>3080</v>
      </c>
      <c r="B26" s="49" t="s">
        <v>101</v>
      </c>
      <c r="C26">
        <v>365.9</v>
      </c>
      <c r="D26">
        <v>735.2</v>
      </c>
      <c r="E26">
        <v>1467</v>
      </c>
      <c r="F26">
        <v>2934.01</v>
      </c>
      <c r="G26">
        <v>4401.01</v>
      </c>
    </row>
    <row r="27" spans="1:7" x14ac:dyDescent="0.25">
      <c r="A27" s="51">
        <v>3060</v>
      </c>
      <c r="B27" s="49" t="s">
        <v>100</v>
      </c>
      <c r="C27">
        <v>363.53</v>
      </c>
      <c r="D27">
        <v>730.42</v>
      </c>
      <c r="E27">
        <v>1457.48</v>
      </c>
      <c r="F27">
        <v>2914.96</v>
      </c>
      <c r="G27">
        <v>4372.43</v>
      </c>
    </row>
    <row r="28" spans="1:7" x14ac:dyDescent="0.25">
      <c r="A28" s="51">
        <v>3040</v>
      </c>
      <c r="B28" s="49" t="s">
        <v>99</v>
      </c>
      <c r="C28">
        <v>361.16</v>
      </c>
      <c r="D28">
        <v>725.64</v>
      </c>
      <c r="E28">
        <v>1447.96</v>
      </c>
      <c r="F28">
        <v>2895.91</v>
      </c>
      <c r="G28">
        <v>4343.8500000000004</v>
      </c>
    </row>
    <row r="29" spans="1:7" x14ac:dyDescent="0.25">
      <c r="A29" s="51">
        <v>3020</v>
      </c>
      <c r="B29" s="49" t="s">
        <v>98</v>
      </c>
      <c r="C29">
        <v>358.78</v>
      </c>
      <c r="D29">
        <v>720.87</v>
      </c>
      <c r="E29">
        <v>1438.43</v>
      </c>
      <c r="F29">
        <v>2876.85</v>
      </c>
      <c r="G29">
        <v>4315.28</v>
      </c>
    </row>
    <row r="30" spans="1:7" x14ac:dyDescent="0.25">
      <c r="A30" s="51">
        <v>3000</v>
      </c>
      <c r="B30" s="49" t="s">
        <v>97</v>
      </c>
      <c r="C30">
        <v>356.4</v>
      </c>
      <c r="D30">
        <v>716.1</v>
      </c>
      <c r="E30">
        <v>1428.9</v>
      </c>
      <c r="F30">
        <v>2857.8</v>
      </c>
      <c r="G30">
        <v>4286.7</v>
      </c>
    </row>
    <row r="31" spans="1:7" x14ac:dyDescent="0.25">
      <c r="A31" s="51">
        <v>2980</v>
      </c>
      <c r="B31" s="49" t="s">
        <v>96</v>
      </c>
      <c r="C31">
        <v>354.03</v>
      </c>
      <c r="D31">
        <v>711.32</v>
      </c>
      <c r="E31">
        <v>1419.38</v>
      </c>
      <c r="F31">
        <v>2838.75</v>
      </c>
      <c r="G31">
        <v>4258.12</v>
      </c>
    </row>
    <row r="32" spans="1:7" x14ac:dyDescent="0.25">
      <c r="A32" s="51">
        <v>2960</v>
      </c>
      <c r="B32" s="49" t="s">
        <v>95</v>
      </c>
      <c r="C32">
        <v>351.66</v>
      </c>
      <c r="D32">
        <v>706.54</v>
      </c>
      <c r="E32">
        <v>1409.86</v>
      </c>
      <c r="F32">
        <v>2819.7</v>
      </c>
      <c r="G32">
        <v>4229.54</v>
      </c>
    </row>
    <row r="33" spans="1:7" x14ac:dyDescent="0.25">
      <c r="A33" s="51">
        <v>2940</v>
      </c>
      <c r="B33" s="49" t="s">
        <v>94</v>
      </c>
      <c r="C33">
        <v>349.27</v>
      </c>
      <c r="D33">
        <v>701.78</v>
      </c>
      <c r="E33">
        <v>1400.32</v>
      </c>
      <c r="F33">
        <v>2800.64</v>
      </c>
      <c r="G33">
        <v>4200.97</v>
      </c>
    </row>
    <row r="34" spans="1:7" x14ac:dyDescent="0.25">
      <c r="A34" s="51">
        <v>2920</v>
      </c>
      <c r="B34" s="49" t="s">
        <v>93</v>
      </c>
      <c r="C34">
        <v>346.9</v>
      </c>
      <c r="D34">
        <v>697</v>
      </c>
      <c r="E34">
        <v>1390.8</v>
      </c>
      <c r="F34">
        <v>2781.6</v>
      </c>
      <c r="G34">
        <v>4172.38</v>
      </c>
    </row>
    <row r="35" spans="1:7" x14ac:dyDescent="0.25">
      <c r="A35" s="51">
        <v>2900</v>
      </c>
      <c r="B35" s="49" t="s">
        <v>91</v>
      </c>
      <c r="C35">
        <v>344.53</v>
      </c>
      <c r="D35">
        <v>692.22</v>
      </c>
      <c r="E35">
        <v>1381.28</v>
      </c>
      <c r="F35">
        <v>2762.54</v>
      </c>
      <c r="G35">
        <v>4143.8100000000004</v>
      </c>
    </row>
    <row r="36" spans="1:7" x14ac:dyDescent="0.25">
      <c r="A36" s="51">
        <v>2880</v>
      </c>
      <c r="B36" s="49" t="s">
        <v>90</v>
      </c>
      <c r="C36">
        <v>342.14</v>
      </c>
      <c r="D36">
        <v>687.46</v>
      </c>
      <c r="E36">
        <v>1371.74</v>
      </c>
      <c r="F36">
        <v>2743.48</v>
      </c>
      <c r="G36">
        <v>4115.24</v>
      </c>
    </row>
    <row r="37" spans="1:7" x14ac:dyDescent="0.25">
      <c r="A37" s="51">
        <v>2860</v>
      </c>
      <c r="B37" s="49" t="s">
        <v>92</v>
      </c>
      <c r="C37">
        <v>339.77</v>
      </c>
      <c r="D37">
        <v>682.68</v>
      </c>
      <c r="E37">
        <v>1362.22</v>
      </c>
      <c r="F37">
        <v>2724.44</v>
      </c>
      <c r="G37">
        <v>4086.65</v>
      </c>
    </row>
    <row r="38" spans="1:7" x14ac:dyDescent="0.25">
      <c r="A38" s="51">
        <v>2840</v>
      </c>
      <c r="B38" s="49" t="s">
        <v>89</v>
      </c>
      <c r="C38">
        <v>337.4</v>
      </c>
      <c r="D38">
        <v>677.9</v>
      </c>
      <c r="E38">
        <v>1352.7</v>
      </c>
      <c r="F38">
        <v>2705.39</v>
      </c>
      <c r="G38">
        <v>4058.07</v>
      </c>
    </row>
    <row r="39" spans="1:7" x14ac:dyDescent="0.25">
      <c r="A39" s="51">
        <v>2820</v>
      </c>
      <c r="B39" s="49" t="s">
        <v>88</v>
      </c>
      <c r="C39">
        <v>335.02</v>
      </c>
      <c r="D39">
        <v>673.13</v>
      </c>
      <c r="E39">
        <v>1343.17</v>
      </c>
      <c r="F39">
        <v>2686.33</v>
      </c>
      <c r="G39">
        <v>4029.5</v>
      </c>
    </row>
    <row r="40" spans="1:7" x14ac:dyDescent="0.25">
      <c r="A40" s="51">
        <v>2800</v>
      </c>
      <c r="B40" s="49" t="s">
        <v>87</v>
      </c>
      <c r="C40">
        <v>332.64</v>
      </c>
      <c r="D40">
        <v>668.36</v>
      </c>
      <c r="E40">
        <v>1333.64</v>
      </c>
      <c r="F40">
        <v>2667.28</v>
      </c>
      <c r="G40">
        <v>4000.92</v>
      </c>
    </row>
    <row r="41" spans="1:7" x14ac:dyDescent="0.25">
      <c r="A41" s="51">
        <v>2780</v>
      </c>
      <c r="B41" s="49" t="s">
        <v>86</v>
      </c>
      <c r="C41">
        <v>330.27</v>
      </c>
      <c r="D41">
        <v>663.58</v>
      </c>
      <c r="E41">
        <v>1324.12</v>
      </c>
      <c r="F41">
        <v>2648.23</v>
      </c>
      <c r="G41">
        <v>3972.34</v>
      </c>
    </row>
    <row r="42" spans="1:7" x14ac:dyDescent="0.25">
      <c r="A42" s="51">
        <v>2760</v>
      </c>
      <c r="B42" s="49" t="s">
        <v>85</v>
      </c>
      <c r="C42">
        <v>327.89</v>
      </c>
      <c r="D42">
        <v>658.81</v>
      </c>
      <c r="E42">
        <v>1314.59</v>
      </c>
      <c r="F42">
        <v>2629.17</v>
      </c>
      <c r="G42">
        <v>3943.77</v>
      </c>
    </row>
    <row r="43" spans="1:7" x14ac:dyDescent="0.25">
      <c r="A43" s="51">
        <v>2740</v>
      </c>
      <c r="B43" s="49" t="s">
        <v>84</v>
      </c>
      <c r="C43">
        <v>325.52</v>
      </c>
      <c r="D43">
        <v>654.03</v>
      </c>
      <c r="E43">
        <v>1305.07</v>
      </c>
      <c r="F43">
        <v>2610.13</v>
      </c>
      <c r="G43">
        <v>3915.18</v>
      </c>
    </row>
    <row r="44" spans="1:7" x14ac:dyDescent="0.25">
      <c r="A44" s="51">
        <v>2720</v>
      </c>
      <c r="B44" s="49" t="s">
        <v>83</v>
      </c>
      <c r="C44">
        <v>323.14</v>
      </c>
      <c r="D44">
        <v>649.26</v>
      </c>
      <c r="E44">
        <v>1295.54</v>
      </c>
      <c r="F44">
        <v>2591.0700000000002</v>
      </c>
      <c r="G44">
        <v>3886.61</v>
      </c>
    </row>
    <row r="45" spans="1:7" x14ac:dyDescent="0.25">
      <c r="A45" s="51">
        <v>2700</v>
      </c>
      <c r="B45" s="49" t="s">
        <v>82</v>
      </c>
      <c r="C45">
        <v>320.76</v>
      </c>
      <c r="D45">
        <v>644.49</v>
      </c>
      <c r="E45">
        <v>1286.01</v>
      </c>
      <c r="F45">
        <v>2572.02</v>
      </c>
      <c r="G45">
        <v>3858.03</v>
      </c>
    </row>
    <row r="46" spans="1:7" x14ac:dyDescent="0.25">
      <c r="A46" s="51">
        <v>2680</v>
      </c>
      <c r="B46" s="49" t="s">
        <v>80</v>
      </c>
      <c r="C46">
        <v>318.39</v>
      </c>
      <c r="D46">
        <v>639.71</v>
      </c>
      <c r="E46">
        <v>1276.49</v>
      </c>
      <c r="F46">
        <v>2552.9699999999998</v>
      </c>
      <c r="G46">
        <v>3829.45</v>
      </c>
    </row>
    <row r="47" spans="1:7" x14ac:dyDescent="0.25">
      <c r="A47" s="51">
        <v>2660</v>
      </c>
      <c r="B47" s="49" t="s">
        <v>77</v>
      </c>
      <c r="C47">
        <v>316.01</v>
      </c>
      <c r="D47">
        <v>634.94000000000005</v>
      </c>
      <c r="E47">
        <v>1266.96</v>
      </c>
      <c r="F47">
        <v>2533.91</v>
      </c>
      <c r="G47">
        <v>3800.88</v>
      </c>
    </row>
    <row r="48" spans="1:7" x14ac:dyDescent="0.25">
      <c r="A48" s="51">
        <v>2640</v>
      </c>
      <c r="B48" s="49" t="s">
        <v>81</v>
      </c>
      <c r="C48">
        <v>313.63</v>
      </c>
      <c r="D48">
        <v>630.16999999999996</v>
      </c>
      <c r="E48">
        <v>1257.43</v>
      </c>
      <c r="F48">
        <v>2514.86</v>
      </c>
      <c r="G48">
        <v>3772.3</v>
      </c>
    </row>
    <row r="49" spans="1:7" x14ac:dyDescent="0.25">
      <c r="A49" s="51">
        <v>2620</v>
      </c>
      <c r="B49" s="49" t="s">
        <v>79</v>
      </c>
      <c r="C49">
        <v>311.26</v>
      </c>
      <c r="D49">
        <v>625.39</v>
      </c>
      <c r="E49">
        <v>1247.9100000000001</v>
      </c>
      <c r="F49">
        <v>2495.8200000000002</v>
      </c>
      <c r="G49">
        <v>3743.71</v>
      </c>
    </row>
    <row r="50" spans="1:7" x14ac:dyDescent="0.25">
      <c r="A50" s="51">
        <v>2600</v>
      </c>
      <c r="B50" s="49" t="s">
        <v>76</v>
      </c>
      <c r="C50">
        <v>308.89</v>
      </c>
      <c r="D50">
        <v>620.61</v>
      </c>
      <c r="E50">
        <v>1238.3900000000001</v>
      </c>
      <c r="F50">
        <v>2476.7600000000002</v>
      </c>
      <c r="G50">
        <v>3715.14</v>
      </c>
    </row>
    <row r="51" spans="1:7" x14ac:dyDescent="0.25">
      <c r="A51" s="51">
        <v>2580</v>
      </c>
      <c r="B51" s="49" t="s">
        <v>75</v>
      </c>
      <c r="C51">
        <v>306.5</v>
      </c>
      <c r="D51">
        <v>615.85</v>
      </c>
      <c r="E51">
        <v>1228.8499999999999</v>
      </c>
      <c r="F51">
        <v>2457.71</v>
      </c>
      <c r="G51">
        <v>3686.56</v>
      </c>
    </row>
    <row r="52" spans="1:7" x14ac:dyDescent="0.25">
      <c r="A52" s="51">
        <v>2560</v>
      </c>
      <c r="B52" s="49" t="s">
        <v>78</v>
      </c>
      <c r="C52">
        <v>304.13</v>
      </c>
      <c r="D52">
        <v>611.07000000000005</v>
      </c>
      <c r="E52">
        <v>1219.33</v>
      </c>
      <c r="F52">
        <v>2438.66</v>
      </c>
      <c r="G52">
        <v>3657.98</v>
      </c>
    </row>
    <row r="53" spans="1:7" x14ac:dyDescent="0.25">
      <c r="A53" s="51">
        <v>2540</v>
      </c>
      <c r="B53" s="49" t="s">
        <v>74</v>
      </c>
      <c r="C53">
        <v>301.76</v>
      </c>
      <c r="D53">
        <v>606.29</v>
      </c>
      <c r="E53">
        <v>1209.81</v>
      </c>
      <c r="F53">
        <v>2419.6</v>
      </c>
      <c r="G53">
        <v>3629.41</v>
      </c>
    </row>
    <row r="54" spans="1:7" x14ac:dyDescent="0.25">
      <c r="A54" s="51">
        <v>2520</v>
      </c>
      <c r="B54" s="49" t="s">
        <v>73</v>
      </c>
      <c r="C54">
        <v>299.38</v>
      </c>
      <c r="D54">
        <v>601.52</v>
      </c>
      <c r="E54">
        <v>1200.28</v>
      </c>
      <c r="F54">
        <v>2400.56</v>
      </c>
      <c r="G54">
        <v>3600.82</v>
      </c>
    </row>
    <row r="55" spans="1:7" x14ac:dyDescent="0.25">
      <c r="A55" s="51">
        <v>2500</v>
      </c>
      <c r="B55" s="49" t="s">
        <v>72</v>
      </c>
      <c r="C55">
        <v>297</v>
      </c>
      <c r="D55">
        <v>596.75</v>
      </c>
      <c r="E55">
        <v>1190.75</v>
      </c>
      <c r="F55">
        <v>2381.5</v>
      </c>
      <c r="G55">
        <v>3572.25</v>
      </c>
    </row>
    <row r="56" spans="1:7" x14ac:dyDescent="0.25">
      <c r="A56" s="51">
        <v>2480</v>
      </c>
      <c r="B56" s="49" t="s">
        <v>71</v>
      </c>
      <c r="C56">
        <v>294.63</v>
      </c>
      <c r="D56">
        <v>591.97</v>
      </c>
      <c r="E56">
        <v>1181.23</v>
      </c>
      <c r="F56">
        <v>2362.4499999999998</v>
      </c>
      <c r="G56">
        <v>3543.67</v>
      </c>
    </row>
    <row r="57" spans="1:7" x14ac:dyDescent="0.25">
      <c r="A57" s="51">
        <v>2460</v>
      </c>
      <c r="B57" s="49" t="s">
        <v>70</v>
      </c>
      <c r="C57">
        <v>292.25</v>
      </c>
      <c r="D57">
        <v>587.20000000000005</v>
      </c>
      <c r="E57">
        <v>1171.7</v>
      </c>
      <c r="F57">
        <v>2343.4</v>
      </c>
      <c r="G57">
        <v>3515.09</v>
      </c>
    </row>
    <row r="58" spans="1:7" x14ac:dyDescent="0.25">
      <c r="A58" s="51">
        <v>2440</v>
      </c>
      <c r="B58" s="49" t="s">
        <v>69</v>
      </c>
      <c r="C58">
        <v>289.87</v>
      </c>
      <c r="D58">
        <v>582.42999999999995</v>
      </c>
      <c r="E58">
        <v>1162.17</v>
      </c>
      <c r="F58">
        <v>2324.34</v>
      </c>
      <c r="G58">
        <v>3486.52</v>
      </c>
    </row>
    <row r="59" spans="1:7" x14ac:dyDescent="0.25">
      <c r="A59" s="51">
        <v>2420</v>
      </c>
      <c r="B59" s="49" t="s">
        <v>156</v>
      </c>
      <c r="C59">
        <v>287.5</v>
      </c>
      <c r="D59">
        <v>577.65</v>
      </c>
      <c r="E59">
        <v>1152.6500000000001</v>
      </c>
      <c r="F59">
        <v>2305.3000000000002</v>
      </c>
      <c r="G59">
        <v>3457.93</v>
      </c>
    </row>
    <row r="60" spans="1:7" x14ac:dyDescent="0.25">
      <c r="A60" s="47">
        <v>2400</v>
      </c>
      <c r="B60" s="48" t="s">
        <v>67</v>
      </c>
      <c r="C60" s="45">
        <v>285.12</v>
      </c>
      <c r="D60" s="45">
        <v>572.88</v>
      </c>
      <c r="E60" s="45">
        <v>1143.1199999999999</v>
      </c>
      <c r="F60" s="45">
        <v>2286.25</v>
      </c>
      <c r="G60" s="45">
        <v>3429.35</v>
      </c>
    </row>
    <row r="61" spans="1:7" x14ac:dyDescent="0.25">
      <c r="A61" s="47">
        <v>2380</v>
      </c>
      <c r="B61" s="47" t="s">
        <v>66</v>
      </c>
      <c r="C61">
        <v>282.75</v>
      </c>
      <c r="D61">
        <v>568.1</v>
      </c>
      <c r="E61">
        <v>1133.5999999999999</v>
      </c>
      <c r="F61">
        <v>2267.19</v>
      </c>
      <c r="G61">
        <v>3400.78</v>
      </c>
    </row>
    <row r="62" spans="1:7" x14ac:dyDescent="0.25">
      <c r="A62" s="47">
        <v>2360</v>
      </c>
      <c r="B62" s="47" t="s">
        <v>65</v>
      </c>
      <c r="C62">
        <v>280.37</v>
      </c>
      <c r="D62">
        <v>563.33000000000004</v>
      </c>
      <c r="E62">
        <v>1124.07</v>
      </c>
      <c r="F62">
        <v>2248.14</v>
      </c>
      <c r="G62">
        <v>3372.2</v>
      </c>
    </row>
    <row r="63" spans="1:7" x14ac:dyDescent="0.25">
      <c r="A63" s="47">
        <v>2340</v>
      </c>
      <c r="B63" s="47" t="s">
        <v>64</v>
      </c>
      <c r="C63">
        <v>277.99</v>
      </c>
      <c r="D63">
        <v>558.55999999999995</v>
      </c>
      <c r="E63">
        <v>1114.54</v>
      </c>
      <c r="F63">
        <v>2229.09</v>
      </c>
      <c r="G63">
        <v>3343.62</v>
      </c>
    </row>
    <row r="64" spans="1:7" x14ac:dyDescent="0.25">
      <c r="A64" s="47">
        <v>2320</v>
      </c>
      <c r="B64" s="47" t="s">
        <v>63</v>
      </c>
      <c r="C64">
        <v>275.62</v>
      </c>
      <c r="D64">
        <v>553.78</v>
      </c>
      <c r="E64">
        <v>1105.02</v>
      </c>
      <c r="F64">
        <v>2210.0300000000002</v>
      </c>
      <c r="G64">
        <v>3315.05</v>
      </c>
    </row>
    <row r="65" spans="1:7" x14ac:dyDescent="0.25">
      <c r="A65" s="47">
        <v>2300</v>
      </c>
      <c r="B65" s="47" t="s">
        <v>62</v>
      </c>
      <c r="C65">
        <v>273.25</v>
      </c>
      <c r="D65">
        <v>549</v>
      </c>
      <c r="E65">
        <v>1095.5</v>
      </c>
      <c r="F65">
        <v>2190.9899999999998</v>
      </c>
      <c r="G65">
        <v>3286.46</v>
      </c>
    </row>
    <row r="66" spans="1:7" x14ac:dyDescent="0.25">
      <c r="A66" s="47">
        <v>2280</v>
      </c>
      <c r="B66" s="47" t="s">
        <v>60</v>
      </c>
      <c r="C66">
        <v>270.86</v>
      </c>
      <c r="D66">
        <v>544.24</v>
      </c>
      <c r="E66">
        <v>1085.96</v>
      </c>
      <c r="F66">
        <v>2171.9299999999998</v>
      </c>
      <c r="G66">
        <v>3257.89</v>
      </c>
    </row>
    <row r="67" spans="1:7" x14ac:dyDescent="0.25">
      <c r="A67" s="47">
        <v>2260</v>
      </c>
      <c r="B67" s="47" t="s">
        <v>59</v>
      </c>
      <c r="C67">
        <v>268.49</v>
      </c>
      <c r="D67">
        <v>539.46</v>
      </c>
      <c r="E67">
        <v>1076.44</v>
      </c>
      <c r="F67">
        <v>2152.88</v>
      </c>
      <c r="G67">
        <v>3229.31</v>
      </c>
    </row>
    <row r="68" spans="1:7" x14ac:dyDescent="0.25">
      <c r="A68" s="47">
        <v>2240</v>
      </c>
      <c r="B68" s="47" t="s">
        <v>61</v>
      </c>
      <c r="C68">
        <v>266.12</v>
      </c>
      <c r="D68">
        <v>534.67999999999995</v>
      </c>
      <c r="E68">
        <v>1066.92</v>
      </c>
      <c r="F68">
        <v>2133.83</v>
      </c>
      <c r="G68">
        <v>3200.73</v>
      </c>
    </row>
    <row r="69" spans="1:7" x14ac:dyDescent="0.25">
      <c r="A69" s="47">
        <v>2220</v>
      </c>
      <c r="B69" s="47" t="s">
        <v>58</v>
      </c>
      <c r="C69">
        <v>263.73</v>
      </c>
      <c r="D69">
        <v>529.91999999999996</v>
      </c>
      <c r="E69">
        <v>1057.3800000000001</v>
      </c>
      <c r="F69">
        <v>2114.77</v>
      </c>
      <c r="G69">
        <v>3172.16</v>
      </c>
    </row>
    <row r="70" spans="1:7" x14ac:dyDescent="0.25">
      <c r="A70" s="47">
        <v>2200</v>
      </c>
      <c r="B70" s="47" t="s">
        <v>57</v>
      </c>
      <c r="C70">
        <v>261.36</v>
      </c>
      <c r="D70">
        <v>525.14</v>
      </c>
      <c r="E70">
        <v>1047.8599999999999</v>
      </c>
      <c r="F70">
        <v>2095.7199999999998</v>
      </c>
      <c r="G70">
        <v>3143.58</v>
      </c>
    </row>
    <row r="71" spans="1:7" x14ac:dyDescent="0.25">
      <c r="A71" s="47">
        <v>2180</v>
      </c>
      <c r="B71" s="47" t="s">
        <v>56</v>
      </c>
      <c r="C71">
        <v>258.99</v>
      </c>
      <c r="D71">
        <v>520.36</v>
      </c>
      <c r="E71">
        <v>1038.3399999999999</v>
      </c>
      <c r="F71">
        <v>2076.6799999999998</v>
      </c>
      <c r="G71">
        <v>3114.99</v>
      </c>
    </row>
    <row r="72" spans="1:7" x14ac:dyDescent="0.25">
      <c r="A72" s="47">
        <v>2160</v>
      </c>
      <c r="B72" s="47" t="s">
        <v>55</v>
      </c>
      <c r="C72">
        <v>256.61</v>
      </c>
      <c r="D72">
        <v>515.59</v>
      </c>
      <c r="E72">
        <v>1028.81</v>
      </c>
      <c r="F72">
        <v>2057.62</v>
      </c>
      <c r="G72">
        <v>3086.42</v>
      </c>
    </row>
    <row r="73" spans="1:7" x14ac:dyDescent="0.25">
      <c r="A73" s="47">
        <v>2120</v>
      </c>
      <c r="B73" s="47" t="s">
        <v>54</v>
      </c>
      <c r="C73">
        <v>251.86</v>
      </c>
      <c r="D73">
        <v>506.04</v>
      </c>
      <c r="E73">
        <v>1009.76</v>
      </c>
      <c r="F73">
        <v>2019.52</v>
      </c>
      <c r="G73">
        <v>3029.26</v>
      </c>
    </row>
    <row r="74" spans="1:7" x14ac:dyDescent="0.25">
      <c r="A74" s="47">
        <v>2100</v>
      </c>
      <c r="B74" s="47" t="s">
        <v>53</v>
      </c>
      <c r="C74">
        <v>249.48</v>
      </c>
      <c r="D74">
        <v>501.27</v>
      </c>
      <c r="E74">
        <v>1000.23</v>
      </c>
      <c r="F74">
        <v>2000.46</v>
      </c>
      <c r="G74">
        <v>3000.69</v>
      </c>
    </row>
    <row r="75" spans="1:7" x14ac:dyDescent="0.25">
      <c r="A75" s="47">
        <v>2060</v>
      </c>
      <c r="B75" s="47" t="s">
        <v>52</v>
      </c>
      <c r="C75">
        <v>244.73</v>
      </c>
      <c r="D75">
        <v>491.72</v>
      </c>
      <c r="E75">
        <v>981.18</v>
      </c>
      <c r="F75">
        <v>1962.36</v>
      </c>
      <c r="G75">
        <v>2943.53</v>
      </c>
    </row>
    <row r="76" spans="1:7" x14ac:dyDescent="0.25">
      <c r="A76" s="47">
        <v>2040</v>
      </c>
      <c r="B76" s="47" t="s">
        <v>51</v>
      </c>
      <c r="C76">
        <v>242.35</v>
      </c>
      <c r="D76">
        <v>486.95</v>
      </c>
      <c r="E76">
        <v>971.65</v>
      </c>
      <c r="F76">
        <v>1943.31</v>
      </c>
      <c r="G76">
        <v>2914.95</v>
      </c>
    </row>
    <row r="77" spans="1:7" x14ac:dyDescent="0.25">
      <c r="A77" s="47">
        <v>2000</v>
      </c>
      <c r="B77" s="47" t="s">
        <v>50</v>
      </c>
      <c r="C77">
        <v>237.6</v>
      </c>
      <c r="D77">
        <v>477.4</v>
      </c>
      <c r="E77">
        <v>952.6</v>
      </c>
      <c r="F77">
        <v>1905.2</v>
      </c>
      <c r="G77">
        <v>2857.8</v>
      </c>
    </row>
    <row r="78" spans="1:7" x14ac:dyDescent="0.25">
      <c r="A78" s="47">
        <v>1980</v>
      </c>
      <c r="B78" s="47" t="s">
        <v>49</v>
      </c>
      <c r="C78">
        <v>235.22</v>
      </c>
      <c r="D78">
        <v>472.63</v>
      </c>
      <c r="E78">
        <v>943.07</v>
      </c>
      <c r="F78">
        <v>1886.15</v>
      </c>
      <c r="G78">
        <v>2829.22</v>
      </c>
    </row>
    <row r="79" spans="1:7" x14ac:dyDescent="0.25">
      <c r="A79" s="47">
        <v>1940</v>
      </c>
      <c r="B79" s="47" t="s">
        <v>48</v>
      </c>
      <c r="C79">
        <v>230.48</v>
      </c>
      <c r="D79">
        <v>463.07</v>
      </c>
      <c r="E79">
        <v>924.03</v>
      </c>
      <c r="F79">
        <v>1848.05</v>
      </c>
      <c r="G79">
        <v>2772.06</v>
      </c>
    </row>
    <row r="80" spans="1:7" x14ac:dyDescent="0.25">
      <c r="A80" s="47">
        <v>1920</v>
      </c>
      <c r="B80" s="47" t="s">
        <v>47</v>
      </c>
      <c r="C80">
        <v>228.1</v>
      </c>
      <c r="D80">
        <v>458.3</v>
      </c>
      <c r="E80">
        <v>914.5</v>
      </c>
      <c r="F80">
        <v>1828.99</v>
      </c>
      <c r="G80">
        <v>2743.49</v>
      </c>
    </row>
    <row r="81" spans="1:7" x14ac:dyDescent="0.25">
      <c r="A81" s="47">
        <v>1880</v>
      </c>
      <c r="B81" s="47" t="s">
        <v>46</v>
      </c>
      <c r="C81">
        <v>223.35</v>
      </c>
      <c r="D81">
        <v>448.75</v>
      </c>
      <c r="E81">
        <v>895.45</v>
      </c>
      <c r="F81">
        <v>1790.89</v>
      </c>
      <c r="G81">
        <v>2686.33</v>
      </c>
    </row>
    <row r="82" spans="1:7" x14ac:dyDescent="0.25">
      <c r="A82" s="47">
        <v>1860</v>
      </c>
      <c r="B82" s="47" t="s">
        <v>45</v>
      </c>
      <c r="C82">
        <v>220.98</v>
      </c>
      <c r="D82">
        <v>443.97</v>
      </c>
      <c r="E82">
        <v>885.93</v>
      </c>
      <c r="F82">
        <v>1771.84</v>
      </c>
      <c r="G82">
        <v>2657.75</v>
      </c>
    </row>
    <row r="83" spans="1:7" x14ac:dyDescent="0.25">
      <c r="A83" s="47">
        <v>1820</v>
      </c>
      <c r="B83" s="47" t="s">
        <v>44</v>
      </c>
      <c r="C83">
        <v>216.22</v>
      </c>
      <c r="D83">
        <v>434.43</v>
      </c>
      <c r="E83">
        <v>866.87</v>
      </c>
      <c r="F83">
        <v>1733.74</v>
      </c>
      <c r="G83">
        <v>2600.59</v>
      </c>
    </row>
    <row r="84" spans="1:7" x14ac:dyDescent="0.25">
      <c r="A84" s="47">
        <v>1800</v>
      </c>
      <c r="B84" s="47" t="s">
        <v>43</v>
      </c>
      <c r="C84">
        <v>213.85</v>
      </c>
      <c r="D84">
        <v>429.65</v>
      </c>
      <c r="E84">
        <v>857.35</v>
      </c>
      <c r="F84">
        <v>1714.68</v>
      </c>
      <c r="G84">
        <v>2572.02</v>
      </c>
    </row>
    <row r="85" spans="1:7" x14ac:dyDescent="0.25">
      <c r="A85" s="47">
        <v>1760</v>
      </c>
      <c r="B85" s="47" t="s">
        <v>42</v>
      </c>
      <c r="C85">
        <v>209.09</v>
      </c>
      <c r="D85">
        <v>420.11</v>
      </c>
      <c r="E85">
        <v>838.29</v>
      </c>
      <c r="F85">
        <v>1676.58</v>
      </c>
      <c r="G85">
        <v>2514.86</v>
      </c>
    </row>
    <row r="86" spans="1:7" x14ac:dyDescent="0.25">
      <c r="A86" s="47">
        <v>1740</v>
      </c>
      <c r="B86" s="47" t="s">
        <v>41</v>
      </c>
      <c r="C86">
        <v>206.72</v>
      </c>
      <c r="D86">
        <v>415.33</v>
      </c>
      <c r="E86">
        <v>828.77</v>
      </c>
      <c r="F86">
        <v>1657.53</v>
      </c>
      <c r="G86">
        <v>2486.2800000000002</v>
      </c>
    </row>
    <row r="87" spans="1:7" x14ac:dyDescent="0.25">
      <c r="A87" s="47">
        <v>1700</v>
      </c>
      <c r="B87" s="47" t="s">
        <v>40</v>
      </c>
      <c r="C87">
        <v>201.96</v>
      </c>
      <c r="D87">
        <v>405.79</v>
      </c>
      <c r="E87">
        <v>809.71</v>
      </c>
      <c r="F87">
        <v>1619.42</v>
      </c>
      <c r="G87">
        <v>2429.13</v>
      </c>
    </row>
    <row r="88" spans="1:7" x14ac:dyDescent="0.25">
      <c r="A88" s="47">
        <v>1680</v>
      </c>
      <c r="B88" s="47" t="s">
        <v>39</v>
      </c>
      <c r="C88">
        <v>199.59</v>
      </c>
      <c r="D88">
        <v>401.01</v>
      </c>
      <c r="E88">
        <v>800.19</v>
      </c>
      <c r="F88">
        <v>1600.37</v>
      </c>
      <c r="G88">
        <v>2400.5500000000002</v>
      </c>
    </row>
    <row r="89" spans="1:7" x14ac:dyDescent="0.25">
      <c r="A89" s="47">
        <v>1640</v>
      </c>
      <c r="B89" s="47" t="s">
        <v>38</v>
      </c>
      <c r="C89">
        <v>194.84</v>
      </c>
      <c r="D89">
        <v>391.46</v>
      </c>
      <c r="E89">
        <v>781.14</v>
      </c>
      <c r="F89">
        <v>1562.27</v>
      </c>
      <c r="G89">
        <v>2343.39</v>
      </c>
    </row>
    <row r="90" spans="1:7" x14ac:dyDescent="0.25">
      <c r="A90" s="47">
        <v>1620</v>
      </c>
      <c r="B90" s="47" t="s">
        <v>37</v>
      </c>
      <c r="C90">
        <v>192.46</v>
      </c>
      <c r="D90">
        <v>386.69</v>
      </c>
      <c r="E90">
        <v>771.61</v>
      </c>
      <c r="F90">
        <v>1543.21</v>
      </c>
      <c r="G90">
        <v>2314.8200000000002</v>
      </c>
    </row>
    <row r="91" spans="1:7" x14ac:dyDescent="0.25">
      <c r="A91" s="47">
        <v>1580</v>
      </c>
      <c r="B91" s="47" t="s">
        <v>36</v>
      </c>
      <c r="C91">
        <v>187.71</v>
      </c>
      <c r="D91">
        <v>377.14</v>
      </c>
      <c r="E91">
        <v>752.56</v>
      </c>
      <c r="F91">
        <v>1505.11</v>
      </c>
      <c r="G91">
        <v>2257.66</v>
      </c>
    </row>
    <row r="92" spans="1:7" x14ac:dyDescent="0.25">
      <c r="A92" s="47">
        <v>1560</v>
      </c>
      <c r="B92" s="47" t="s">
        <v>35</v>
      </c>
      <c r="C92">
        <v>185.33</v>
      </c>
      <c r="D92">
        <v>372.37</v>
      </c>
      <c r="E92">
        <v>743.03</v>
      </c>
      <c r="F92">
        <v>1486.05</v>
      </c>
      <c r="G92">
        <v>2229.09</v>
      </c>
    </row>
    <row r="93" spans="1:7" x14ac:dyDescent="0.25">
      <c r="A93" s="47">
        <v>1520</v>
      </c>
      <c r="B93" s="47" t="s">
        <v>34</v>
      </c>
      <c r="C93">
        <v>180.58</v>
      </c>
      <c r="D93">
        <v>362.82</v>
      </c>
      <c r="E93">
        <v>723.98</v>
      </c>
      <c r="F93">
        <v>1447.96</v>
      </c>
      <c r="G93">
        <v>2177.92</v>
      </c>
    </row>
    <row r="94" spans="1:7" x14ac:dyDescent="0.25">
      <c r="A94" s="47">
        <v>1500</v>
      </c>
      <c r="B94" s="47" t="s">
        <v>33</v>
      </c>
      <c r="C94">
        <v>178.21</v>
      </c>
      <c r="D94">
        <v>358.04</v>
      </c>
      <c r="E94">
        <v>714.46</v>
      </c>
      <c r="F94">
        <v>1428.9</v>
      </c>
      <c r="G94">
        <v>2143.35</v>
      </c>
    </row>
    <row r="95" spans="1:7" x14ac:dyDescent="0.25">
      <c r="A95" s="47">
        <v>1460</v>
      </c>
      <c r="B95" s="47" t="s">
        <v>32</v>
      </c>
      <c r="C95">
        <v>173.45</v>
      </c>
      <c r="D95">
        <v>348.5</v>
      </c>
      <c r="E95">
        <v>695.4</v>
      </c>
      <c r="F95">
        <v>1390.8</v>
      </c>
      <c r="G95">
        <v>2086.19</v>
      </c>
    </row>
    <row r="96" spans="1:7" x14ac:dyDescent="0.25">
      <c r="A96" s="47">
        <v>1440</v>
      </c>
      <c r="B96" s="47" t="s">
        <v>31</v>
      </c>
      <c r="C96">
        <v>171.08</v>
      </c>
      <c r="D96">
        <v>343.72</v>
      </c>
      <c r="E96">
        <v>685.88</v>
      </c>
      <c r="F96">
        <v>1371.74</v>
      </c>
      <c r="G96">
        <v>2057.62</v>
      </c>
    </row>
    <row r="97" spans="1:7" x14ac:dyDescent="0.25">
      <c r="A97" s="47">
        <v>1400</v>
      </c>
      <c r="B97" s="47" t="s">
        <v>30</v>
      </c>
      <c r="C97">
        <v>166.32</v>
      </c>
      <c r="D97">
        <v>334.18</v>
      </c>
      <c r="E97">
        <v>666.82</v>
      </c>
      <c r="F97">
        <v>1333.64</v>
      </c>
      <c r="G97">
        <v>2000.46</v>
      </c>
    </row>
    <row r="98" spans="1:7" x14ac:dyDescent="0.25">
      <c r="A98" s="47">
        <v>1380</v>
      </c>
      <c r="B98" s="47" t="s">
        <v>29</v>
      </c>
      <c r="C98">
        <v>163.95</v>
      </c>
      <c r="D98">
        <v>329.4</v>
      </c>
      <c r="E98">
        <v>657.3</v>
      </c>
      <c r="F98">
        <v>1314.59</v>
      </c>
      <c r="G98">
        <v>1971.88</v>
      </c>
    </row>
    <row r="99" spans="1:7" x14ac:dyDescent="0.25">
      <c r="A99" s="47">
        <v>1340</v>
      </c>
      <c r="B99" s="47" t="s">
        <v>26</v>
      </c>
      <c r="C99">
        <v>159.19</v>
      </c>
      <c r="D99">
        <v>319.86</v>
      </c>
      <c r="E99">
        <v>638.24</v>
      </c>
      <c r="F99">
        <v>1276.48</v>
      </c>
      <c r="G99">
        <v>1914.73</v>
      </c>
    </row>
    <row r="100" spans="1:7" x14ac:dyDescent="0.25">
      <c r="A100" s="47">
        <v>1320</v>
      </c>
      <c r="B100" s="47" t="s">
        <v>28</v>
      </c>
      <c r="C100">
        <v>156.82</v>
      </c>
      <c r="D100">
        <v>315.08</v>
      </c>
      <c r="E100">
        <v>628.72</v>
      </c>
      <c r="F100">
        <v>1257.43</v>
      </c>
      <c r="G100">
        <v>1886.15</v>
      </c>
    </row>
    <row r="101" spans="1:7" x14ac:dyDescent="0.25">
      <c r="A101" s="47">
        <v>1280</v>
      </c>
      <c r="B101" s="47" t="s">
        <v>25</v>
      </c>
      <c r="C101">
        <v>152.07</v>
      </c>
      <c r="D101">
        <v>305.52999999999997</v>
      </c>
      <c r="E101">
        <v>609.66999999999996</v>
      </c>
      <c r="F101">
        <v>1219.33</v>
      </c>
      <c r="G101">
        <v>1828.99</v>
      </c>
    </row>
    <row r="102" spans="1:7" x14ac:dyDescent="0.25">
      <c r="A102" s="47">
        <v>1260</v>
      </c>
      <c r="B102" s="47" t="s">
        <v>27</v>
      </c>
      <c r="C102">
        <v>149.69</v>
      </c>
      <c r="D102">
        <v>300.76</v>
      </c>
      <c r="E102">
        <v>600.14</v>
      </c>
      <c r="F102">
        <v>1228</v>
      </c>
      <c r="G102">
        <v>1800.41</v>
      </c>
    </row>
    <row r="103" spans="1:7" x14ac:dyDescent="0.25">
      <c r="A103" s="47">
        <v>1220</v>
      </c>
      <c r="B103" s="47" t="s">
        <v>24</v>
      </c>
      <c r="C103">
        <v>144.94</v>
      </c>
      <c r="D103">
        <v>291.20999999999998</v>
      </c>
      <c r="E103">
        <v>581.09</v>
      </c>
      <c r="F103">
        <v>1162.17</v>
      </c>
      <c r="G103">
        <v>1743.26</v>
      </c>
    </row>
    <row r="104" spans="1:7" x14ac:dyDescent="0.25">
      <c r="A104" s="47">
        <v>1200</v>
      </c>
      <c r="B104" s="47" t="s">
        <v>22</v>
      </c>
      <c r="C104">
        <v>142.56</v>
      </c>
      <c r="D104">
        <v>286.44</v>
      </c>
      <c r="E104">
        <v>571.55999999999995</v>
      </c>
      <c r="F104">
        <v>1143.1300000000001</v>
      </c>
      <c r="G104">
        <v>1714.67</v>
      </c>
    </row>
    <row r="105" spans="1:7" x14ac:dyDescent="0.25">
      <c r="A105" s="47">
        <v>1160</v>
      </c>
      <c r="B105" s="47" t="s">
        <v>23</v>
      </c>
      <c r="C105">
        <v>137.81</v>
      </c>
      <c r="D105">
        <v>276.89</v>
      </c>
      <c r="E105">
        <v>552.51</v>
      </c>
      <c r="F105">
        <v>1105.02</v>
      </c>
      <c r="G105">
        <v>1657.52</v>
      </c>
    </row>
    <row r="106" spans="1:7" x14ac:dyDescent="0.25">
      <c r="A106" s="47">
        <v>1140</v>
      </c>
      <c r="B106" s="47" t="s">
        <v>21</v>
      </c>
      <c r="C106">
        <v>135.43</v>
      </c>
      <c r="D106">
        <v>272.12</v>
      </c>
      <c r="E106">
        <v>542.98</v>
      </c>
      <c r="F106">
        <v>1085.97</v>
      </c>
      <c r="G106">
        <v>1628.94</v>
      </c>
    </row>
    <row r="107" spans="1:7" x14ac:dyDescent="0.25">
      <c r="A107" s="47">
        <v>1100</v>
      </c>
      <c r="B107" s="47">
        <v>1100</v>
      </c>
      <c r="C107">
        <v>130.68</v>
      </c>
      <c r="D107">
        <v>262.57</v>
      </c>
      <c r="E107">
        <v>523.92999999999995</v>
      </c>
      <c r="F107">
        <v>1047.8599999999999</v>
      </c>
      <c r="G107">
        <v>1571.79</v>
      </c>
    </row>
    <row r="108" spans="1:7" x14ac:dyDescent="0.25">
      <c r="A108" s="47">
        <v>1080</v>
      </c>
      <c r="B108" s="47" t="s">
        <v>133</v>
      </c>
      <c r="C108">
        <v>128.31</v>
      </c>
      <c r="D108">
        <v>257.79000000000002</v>
      </c>
      <c r="E108">
        <v>514.41</v>
      </c>
      <c r="F108">
        <v>1028.82</v>
      </c>
      <c r="G108">
        <v>1543.2</v>
      </c>
    </row>
    <row r="109" spans="1:7" x14ac:dyDescent="0.25">
      <c r="A109" s="47">
        <v>1020</v>
      </c>
      <c r="B109" s="47" t="s">
        <v>132</v>
      </c>
      <c r="C109">
        <v>121.18</v>
      </c>
      <c r="D109">
        <v>243.47</v>
      </c>
      <c r="E109">
        <v>485.83</v>
      </c>
      <c r="F109">
        <v>971.66</v>
      </c>
      <c r="G109">
        <v>1457.47</v>
      </c>
    </row>
    <row r="110" spans="1:7" x14ac:dyDescent="0.25">
      <c r="A110" s="47">
        <v>960</v>
      </c>
      <c r="B110" s="47" t="s">
        <v>18</v>
      </c>
      <c r="C110">
        <v>114.05</v>
      </c>
      <c r="D110">
        <v>229.15</v>
      </c>
      <c r="E110">
        <v>457.25</v>
      </c>
      <c r="F110">
        <v>914.5</v>
      </c>
      <c r="G110">
        <v>1371.74</v>
      </c>
    </row>
    <row r="111" spans="1:7" x14ac:dyDescent="0.25">
      <c r="A111" s="47">
        <v>900</v>
      </c>
      <c r="B111" s="47" t="s">
        <v>17</v>
      </c>
      <c r="C111">
        <v>106.92</v>
      </c>
      <c r="D111">
        <v>214.83</v>
      </c>
      <c r="E111">
        <v>428.67</v>
      </c>
      <c r="F111">
        <v>857.34</v>
      </c>
      <c r="G111">
        <v>1286.01</v>
      </c>
    </row>
    <row r="112" spans="1:7" x14ac:dyDescent="0.25">
      <c r="A112" s="47">
        <v>840</v>
      </c>
      <c r="B112" s="47" t="s">
        <v>16</v>
      </c>
      <c r="C112">
        <v>99.8</v>
      </c>
      <c r="D112">
        <v>200.5</v>
      </c>
      <c r="E112">
        <v>400.1</v>
      </c>
      <c r="F112">
        <v>800.19</v>
      </c>
      <c r="G112">
        <v>1227</v>
      </c>
    </row>
    <row r="113" spans="1:7" x14ac:dyDescent="0.25">
      <c r="A113" s="47">
        <v>780</v>
      </c>
      <c r="B113" s="47" t="s">
        <v>15</v>
      </c>
      <c r="C113">
        <v>92.67</v>
      </c>
      <c r="D113">
        <v>186.18</v>
      </c>
      <c r="E113">
        <v>371.52</v>
      </c>
      <c r="F113">
        <v>743.03</v>
      </c>
      <c r="G113">
        <v>1114.54</v>
      </c>
    </row>
    <row r="114" spans="1:7" x14ac:dyDescent="0.25">
      <c r="A114" s="47">
        <v>720</v>
      </c>
      <c r="B114" s="47" t="s">
        <v>14</v>
      </c>
      <c r="C114">
        <v>85.54</v>
      </c>
      <c r="D114">
        <v>171.86</v>
      </c>
      <c r="E114">
        <v>342.94</v>
      </c>
      <c r="F114">
        <v>685.88</v>
      </c>
      <c r="G114">
        <v>1028.8</v>
      </c>
    </row>
    <row r="115" spans="1:7" x14ac:dyDescent="0.25">
      <c r="A115" s="47">
        <v>660</v>
      </c>
      <c r="B115" s="47">
        <v>660</v>
      </c>
      <c r="C115">
        <v>78.41</v>
      </c>
      <c r="D115">
        <v>157.54</v>
      </c>
      <c r="E115">
        <v>314.36</v>
      </c>
      <c r="F115">
        <v>628.72</v>
      </c>
      <c r="G115">
        <v>943.07</v>
      </c>
    </row>
    <row r="116" spans="1:7" x14ac:dyDescent="0.25">
      <c r="A116" s="47">
        <v>600</v>
      </c>
      <c r="B116" s="47" t="s">
        <v>13</v>
      </c>
      <c r="C116">
        <v>71.28</v>
      </c>
      <c r="D116">
        <v>143.22</v>
      </c>
      <c r="E116">
        <v>285.77999999999997</v>
      </c>
      <c r="F116">
        <v>571.55999999999995</v>
      </c>
      <c r="G116">
        <v>857.34</v>
      </c>
    </row>
    <row r="117" spans="1:7" x14ac:dyDescent="0.25">
      <c r="A117" s="47">
        <v>540</v>
      </c>
      <c r="B117" s="47" t="s">
        <v>12</v>
      </c>
      <c r="C117">
        <v>64.16</v>
      </c>
      <c r="D117">
        <v>128.88999999999999</v>
      </c>
      <c r="E117">
        <v>257.20999999999998</v>
      </c>
      <c r="F117">
        <v>514.41</v>
      </c>
      <c r="G117">
        <v>771.6</v>
      </c>
    </row>
    <row r="118" spans="1:7" x14ac:dyDescent="0.25">
      <c r="A118" s="47">
        <v>480</v>
      </c>
      <c r="B118" s="47" t="s">
        <v>11</v>
      </c>
      <c r="C118">
        <v>57.03</v>
      </c>
      <c r="D118">
        <v>114.57</v>
      </c>
      <c r="E118">
        <v>228.63</v>
      </c>
      <c r="F118">
        <v>457.25</v>
      </c>
      <c r="G118">
        <v>685.87</v>
      </c>
    </row>
    <row r="119" spans="1:7" x14ac:dyDescent="0.25">
      <c r="A119" s="47">
        <v>420</v>
      </c>
      <c r="B119" s="47" t="s">
        <v>10</v>
      </c>
      <c r="C119">
        <v>49.9</v>
      </c>
      <c r="D119">
        <v>100.25</v>
      </c>
      <c r="E119">
        <v>200.05</v>
      </c>
      <c r="F119">
        <v>400.1</v>
      </c>
      <c r="G119">
        <v>600.13</v>
      </c>
    </row>
    <row r="120" spans="1:7" x14ac:dyDescent="0.25">
      <c r="A120" s="47">
        <v>360</v>
      </c>
      <c r="B120" s="47">
        <v>360</v>
      </c>
      <c r="C120">
        <v>42.77</v>
      </c>
      <c r="D120">
        <v>85.93</v>
      </c>
      <c r="E120">
        <v>171.47</v>
      </c>
      <c r="F120">
        <v>342.94</v>
      </c>
      <c r="G120">
        <v>514.4</v>
      </c>
    </row>
    <row r="121" spans="1:7" x14ac:dyDescent="0.25">
      <c r="A121" s="47">
        <v>300</v>
      </c>
      <c r="B121" s="47" t="s">
        <v>9</v>
      </c>
      <c r="C121">
        <v>35.64</v>
      </c>
      <c r="D121">
        <v>71.61</v>
      </c>
      <c r="E121">
        <v>142.88999999999999</v>
      </c>
      <c r="F121">
        <v>285.77999999999997</v>
      </c>
      <c r="G121">
        <v>428.67</v>
      </c>
    </row>
    <row r="122" spans="1:7" x14ac:dyDescent="0.25">
      <c r="A122" s="47">
        <v>240</v>
      </c>
      <c r="B122" s="47">
        <v>240</v>
      </c>
      <c r="C122">
        <v>28.51</v>
      </c>
      <c r="D122">
        <v>57.29</v>
      </c>
      <c r="E122">
        <v>114.31</v>
      </c>
      <c r="F122">
        <v>228.62</v>
      </c>
      <c r="G122">
        <v>342.94</v>
      </c>
    </row>
    <row r="123" spans="1:7" x14ac:dyDescent="0.25">
      <c r="A123" s="47">
        <v>180</v>
      </c>
      <c r="B123" s="47" t="s">
        <v>8</v>
      </c>
      <c r="C123">
        <v>21.39</v>
      </c>
      <c r="D123">
        <v>42.96</v>
      </c>
      <c r="E123">
        <v>85.74</v>
      </c>
      <c r="F123">
        <v>171.47</v>
      </c>
      <c r="G123">
        <v>257.2</v>
      </c>
    </row>
    <row r="124" spans="1:7" x14ac:dyDescent="0.25">
      <c r="A124" s="47">
        <v>120</v>
      </c>
      <c r="B124" s="47">
        <v>120</v>
      </c>
      <c r="C124">
        <v>14.26</v>
      </c>
      <c r="D124">
        <v>28.64</v>
      </c>
      <c r="E124">
        <v>57.16</v>
      </c>
      <c r="F124">
        <v>114.31</v>
      </c>
      <c r="G124">
        <v>171.47</v>
      </c>
    </row>
    <row r="125" spans="1:7" x14ac:dyDescent="0.25">
      <c r="A125" s="47">
        <v>60</v>
      </c>
      <c r="B125" s="47">
        <v>60</v>
      </c>
      <c r="C125">
        <v>7.13</v>
      </c>
      <c r="D125">
        <v>14.32</v>
      </c>
      <c r="E125">
        <v>28.58</v>
      </c>
      <c r="F125">
        <v>57.16</v>
      </c>
      <c r="G125">
        <v>85.73</v>
      </c>
    </row>
    <row r="126" spans="1:7" x14ac:dyDescent="0.25">
      <c r="B126" s="47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zoomScale="55" zoomScaleNormal="55" workbookViewId="0">
      <selection activeCell="H34" sqref="H34"/>
    </sheetView>
  </sheetViews>
  <sheetFormatPr defaultRowHeight="15" x14ac:dyDescent="0.25"/>
  <cols>
    <col min="1" max="1" width="10.42578125" customWidth="1"/>
    <col min="2" max="2" width="8.85546875" style="3"/>
    <col min="16" max="16" width="9.7109375" bestFit="1" customWidth="1"/>
  </cols>
  <sheetData>
    <row r="1" spans="1:16" x14ac:dyDescent="0.25">
      <c r="A1" t="s">
        <v>6</v>
      </c>
      <c r="B1" s="3" t="s">
        <v>7</v>
      </c>
    </row>
    <row r="2" spans="1:16" x14ac:dyDescent="0.25">
      <c r="A2">
        <v>36000</v>
      </c>
      <c r="C2" s="4">
        <v>59</v>
      </c>
    </row>
    <row r="3" spans="1:16" x14ac:dyDescent="0.25">
      <c r="A3">
        <v>15000</v>
      </c>
    </row>
    <row r="4" spans="1:16" x14ac:dyDescent="0.25">
      <c r="A4">
        <v>7000</v>
      </c>
    </row>
    <row r="5" spans="1:16" x14ac:dyDescent="0.25">
      <c r="A5">
        <v>5000</v>
      </c>
    </row>
    <row r="6" spans="1:16" x14ac:dyDescent="0.25">
      <c r="A6">
        <v>3500</v>
      </c>
    </row>
    <row r="7" spans="1:16" x14ac:dyDescent="0.25">
      <c r="A7">
        <v>3480</v>
      </c>
    </row>
    <row r="8" spans="1:16" x14ac:dyDescent="0.25">
      <c r="A8">
        <v>3420</v>
      </c>
    </row>
    <row r="9" spans="1:16" x14ac:dyDescent="0.25">
      <c r="A9">
        <v>3360</v>
      </c>
    </row>
    <row r="10" spans="1:16" x14ac:dyDescent="0.25">
      <c r="A10">
        <v>3300</v>
      </c>
      <c r="P10" s="4">
        <f>INDEX(A2:A64,MATCH(C2,A2:A64,-1))</f>
        <v>60</v>
      </c>
    </row>
    <row r="11" spans="1:16" x14ac:dyDescent="0.25">
      <c r="A11">
        <v>3240</v>
      </c>
    </row>
    <row r="12" spans="1:16" x14ac:dyDescent="0.25">
      <c r="A12">
        <v>3180</v>
      </c>
    </row>
    <row r="13" spans="1:16" x14ac:dyDescent="0.25">
      <c r="A13">
        <v>3120</v>
      </c>
    </row>
    <row r="14" spans="1:16" x14ac:dyDescent="0.25">
      <c r="A14">
        <v>3060</v>
      </c>
    </row>
    <row r="15" spans="1:16" x14ac:dyDescent="0.25">
      <c r="A15">
        <v>3000</v>
      </c>
    </row>
    <row r="16" spans="1:16" x14ac:dyDescent="0.25">
      <c r="A16">
        <v>2940</v>
      </c>
    </row>
    <row r="17" spans="1:1" x14ac:dyDescent="0.25">
      <c r="A17">
        <v>2880</v>
      </c>
    </row>
    <row r="18" spans="1:1" x14ac:dyDescent="0.25">
      <c r="A18">
        <v>2820</v>
      </c>
    </row>
    <row r="19" spans="1:1" x14ac:dyDescent="0.25">
      <c r="A19">
        <v>2760</v>
      </c>
    </row>
    <row r="20" spans="1:1" x14ac:dyDescent="0.25">
      <c r="A20">
        <v>2700</v>
      </c>
    </row>
    <row r="21" spans="1:1" x14ac:dyDescent="0.25">
      <c r="A21">
        <v>2640</v>
      </c>
    </row>
    <row r="22" spans="1:1" x14ac:dyDescent="0.25">
      <c r="A22">
        <v>2580</v>
      </c>
    </row>
    <row r="23" spans="1:1" x14ac:dyDescent="0.25">
      <c r="A23">
        <v>2520</v>
      </c>
    </row>
    <row r="24" spans="1:1" x14ac:dyDescent="0.25">
      <c r="A24">
        <v>2460</v>
      </c>
    </row>
    <row r="25" spans="1:1" x14ac:dyDescent="0.25">
      <c r="A25">
        <v>2400</v>
      </c>
    </row>
    <row r="26" spans="1:1" x14ac:dyDescent="0.25">
      <c r="A26">
        <v>2340</v>
      </c>
    </row>
    <row r="27" spans="1:1" x14ac:dyDescent="0.25">
      <c r="A27">
        <v>2280</v>
      </c>
    </row>
    <row r="28" spans="1:1" x14ac:dyDescent="0.25">
      <c r="A28">
        <v>2220</v>
      </c>
    </row>
    <row r="29" spans="1:1" x14ac:dyDescent="0.25">
      <c r="A29">
        <v>2160</v>
      </c>
    </row>
    <row r="30" spans="1:1" x14ac:dyDescent="0.25">
      <c r="A30">
        <v>2100</v>
      </c>
    </row>
    <row r="31" spans="1:1" x14ac:dyDescent="0.25">
      <c r="A31">
        <v>2040</v>
      </c>
    </row>
    <row r="32" spans="1:1" x14ac:dyDescent="0.25">
      <c r="A32">
        <v>1980</v>
      </c>
    </row>
    <row r="33" spans="1:1" x14ac:dyDescent="0.25">
      <c r="A33">
        <v>1920</v>
      </c>
    </row>
    <row r="34" spans="1:1" x14ac:dyDescent="0.25">
      <c r="A34">
        <v>1860</v>
      </c>
    </row>
    <row r="35" spans="1:1" x14ac:dyDescent="0.25">
      <c r="A35">
        <v>1800</v>
      </c>
    </row>
    <row r="36" spans="1:1" x14ac:dyDescent="0.25">
      <c r="A36">
        <v>1740</v>
      </c>
    </row>
    <row r="37" spans="1:1" x14ac:dyDescent="0.25">
      <c r="A37">
        <v>1680</v>
      </c>
    </row>
    <row r="38" spans="1:1" x14ac:dyDescent="0.25">
      <c r="A38">
        <v>1620</v>
      </c>
    </row>
    <row r="39" spans="1:1" x14ac:dyDescent="0.25">
      <c r="A39">
        <v>1560</v>
      </c>
    </row>
    <row r="40" spans="1:1" x14ac:dyDescent="0.25">
      <c r="A40">
        <v>1500</v>
      </c>
    </row>
    <row r="41" spans="1:1" x14ac:dyDescent="0.25">
      <c r="A41">
        <v>1440</v>
      </c>
    </row>
    <row r="42" spans="1:1" x14ac:dyDescent="0.25">
      <c r="A42">
        <v>1380</v>
      </c>
    </row>
    <row r="43" spans="1:1" x14ac:dyDescent="0.25">
      <c r="A43">
        <v>1320</v>
      </c>
    </row>
    <row r="44" spans="1:1" x14ac:dyDescent="0.25">
      <c r="A44">
        <v>1260</v>
      </c>
    </row>
    <row r="45" spans="1:1" x14ac:dyDescent="0.25">
      <c r="A45">
        <v>1200</v>
      </c>
    </row>
    <row r="46" spans="1:1" x14ac:dyDescent="0.25">
      <c r="A46">
        <v>1140</v>
      </c>
    </row>
    <row r="47" spans="1:1" x14ac:dyDescent="0.25">
      <c r="A47">
        <v>1080</v>
      </c>
    </row>
    <row r="48" spans="1:1" x14ac:dyDescent="0.25">
      <c r="A48">
        <v>1020</v>
      </c>
    </row>
    <row r="49" spans="1:1" x14ac:dyDescent="0.25">
      <c r="A49">
        <v>960</v>
      </c>
    </row>
    <row r="50" spans="1:1" x14ac:dyDescent="0.25">
      <c r="A50">
        <v>900</v>
      </c>
    </row>
    <row r="51" spans="1:1" x14ac:dyDescent="0.25">
      <c r="A51">
        <v>840</v>
      </c>
    </row>
    <row r="52" spans="1:1" x14ac:dyDescent="0.25">
      <c r="A52">
        <v>780</v>
      </c>
    </row>
    <row r="53" spans="1:1" x14ac:dyDescent="0.25">
      <c r="A53">
        <v>720</v>
      </c>
    </row>
    <row r="54" spans="1:1" x14ac:dyDescent="0.25">
      <c r="A54">
        <v>660</v>
      </c>
    </row>
    <row r="55" spans="1:1" x14ac:dyDescent="0.25">
      <c r="A55">
        <v>600</v>
      </c>
    </row>
    <row r="56" spans="1:1" x14ac:dyDescent="0.25">
      <c r="A56">
        <v>540</v>
      </c>
    </row>
    <row r="57" spans="1:1" x14ac:dyDescent="0.25">
      <c r="A57">
        <v>480</v>
      </c>
    </row>
    <row r="58" spans="1:1" x14ac:dyDescent="0.25">
      <c r="A58">
        <v>420</v>
      </c>
    </row>
    <row r="59" spans="1:1" x14ac:dyDescent="0.25">
      <c r="A59">
        <v>360</v>
      </c>
    </row>
    <row r="60" spans="1:1" x14ac:dyDescent="0.25">
      <c r="A60">
        <v>300</v>
      </c>
    </row>
    <row r="61" spans="1:1" x14ac:dyDescent="0.25">
      <c r="A61">
        <v>240</v>
      </c>
    </row>
    <row r="62" spans="1:1" x14ac:dyDescent="0.25">
      <c r="A62">
        <v>180</v>
      </c>
    </row>
    <row r="63" spans="1:1" x14ac:dyDescent="0.25">
      <c r="A63">
        <v>120</v>
      </c>
    </row>
    <row r="64" spans="1:1" x14ac:dyDescent="0.25">
      <c r="A64">
        <v>60</v>
      </c>
    </row>
  </sheetData>
  <sortState ref="A2:A64">
    <sortCondition descending="1" ref="A2"/>
  </sortState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workbookViewId="0">
      <selection activeCell="A59" sqref="A6:B59"/>
    </sheetView>
  </sheetViews>
  <sheetFormatPr defaultRowHeight="15" x14ac:dyDescent="0.25"/>
  <cols>
    <col min="1" max="1" width="8.85546875" customWidth="1"/>
    <col min="2" max="2" width="27.42578125" bestFit="1" customWidth="1"/>
  </cols>
  <sheetData>
    <row r="1" spans="1:4" x14ac:dyDescent="0.25">
      <c r="A1">
        <v>36000</v>
      </c>
      <c r="B1" s="3"/>
      <c r="D1" s="3" t="s">
        <v>126</v>
      </c>
    </row>
    <row r="2" spans="1:4" x14ac:dyDescent="0.25">
      <c r="A2">
        <v>15000</v>
      </c>
      <c r="B2" s="3"/>
      <c r="D2" s="3" t="s">
        <v>125</v>
      </c>
    </row>
    <row r="3" spans="1:4" x14ac:dyDescent="0.25">
      <c r="A3">
        <v>7000</v>
      </c>
      <c r="B3" s="3"/>
      <c r="D3" s="3" t="s">
        <v>123</v>
      </c>
    </row>
    <row r="4" spans="1:4" x14ac:dyDescent="0.25">
      <c r="A4">
        <v>5000</v>
      </c>
      <c r="B4" s="3"/>
      <c r="D4" s="3" t="s">
        <v>124</v>
      </c>
    </row>
    <row r="5" spans="1:4" x14ac:dyDescent="0.25">
      <c r="A5">
        <v>3500</v>
      </c>
      <c r="B5" s="3"/>
      <c r="D5" s="3" t="s">
        <v>122</v>
      </c>
    </row>
    <row r="6" spans="1:4" x14ac:dyDescent="0.25">
      <c r="A6">
        <v>3480</v>
      </c>
      <c r="B6" s="3" t="s">
        <v>121</v>
      </c>
      <c r="D6" s="3" t="s">
        <v>122</v>
      </c>
    </row>
    <row r="7" spans="1:4" x14ac:dyDescent="0.25">
      <c r="A7">
        <v>3460</v>
      </c>
      <c r="B7" s="3" t="s">
        <v>120</v>
      </c>
      <c r="D7" s="3" t="s">
        <v>122</v>
      </c>
    </row>
    <row r="8" spans="1:4" x14ac:dyDescent="0.25">
      <c r="A8">
        <v>3440</v>
      </c>
      <c r="B8" s="3" t="s">
        <v>119</v>
      </c>
      <c r="D8" s="3" t="s">
        <v>122</v>
      </c>
    </row>
    <row r="9" spans="1:4" x14ac:dyDescent="0.25">
      <c r="A9">
        <v>3420</v>
      </c>
      <c r="B9" s="3" t="s">
        <v>118</v>
      </c>
      <c r="D9" s="3" t="s">
        <v>122</v>
      </c>
    </row>
    <row r="10" spans="1:4" x14ac:dyDescent="0.25">
      <c r="A10">
        <v>3400</v>
      </c>
      <c r="B10" s="3" t="s">
        <v>117</v>
      </c>
      <c r="D10" s="3" t="s">
        <v>122</v>
      </c>
    </row>
    <row r="11" spans="1:4" x14ac:dyDescent="0.25">
      <c r="A11">
        <v>3380</v>
      </c>
      <c r="B11" s="3" t="s">
        <v>116</v>
      </c>
      <c r="D11" s="3" t="s">
        <v>122</v>
      </c>
    </row>
    <row r="12" spans="1:4" x14ac:dyDescent="0.25">
      <c r="A12">
        <v>3360</v>
      </c>
      <c r="B12" s="3" t="s">
        <v>115</v>
      </c>
      <c r="D12" s="3" t="s">
        <v>122</v>
      </c>
    </row>
    <row r="13" spans="1:4" x14ac:dyDescent="0.25">
      <c r="A13">
        <v>3340</v>
      </c>
      <c r="B13" s="3" t="s">
        <v>114</v>
      </c>
      <c r="D13" s="3" t="s">
        <v>122</v>
      </c>
    </row>
    <row r="14" spans="1:4" x14ac:dyDescent="0.25">
      <c r="A14">
        <v>3320</v>
      </c>
      <c r="B14" s="3" t="s">
        <v>113</v>
      </c>
      <c r="D14" s="3" t="s">
        <v>122</v>
      </c>
    </row>
    <row r="15" spans="1:4" x14ac:dyDescent="0.25">
      <c r="A15">
        <v>3300</v>
      </c>
      <c r="B15" s="3" t="s">
        <v>112</v>
      </c>
      <c r="D15" s="3" t="s">
        <v>122</v>
      </c>
    </row>
    <row r="16" spans="1:4" x14ac:dyDescent="0.25">
      <c r="A16">
        <v>3280</v>
      </c>
      <c r="B16" s="3" t="s">
        <v>111</v>
      </c>
      <c r="D16" s="3" t="s">
        <v>122</v>
      </c>
    </row>
    <row r="17" spans="1:4" x14ac:dyDescent="0.25">
      <c r="A17">
        <v>3260</v>
      </c>
      <c r="B17" s="3" t="s">
        <v>110</v>
      </c>
      <c r="D17" s="3" t="s">
        <v>122</v>
      </c>
    </row>
    <row r="18" spans="1:4" x14ac:dyDescent="0.25">
      <c r="A18">
        <v>3240</v>
      </c>
      <c r="B18" s="3" t="s">
        <v>109</v>
      </c>
      <c r="D18" s="3" t="s">
        <v>122</v>
      </c>
    </row>
    <row r="19" spans="1:4" x14ac:dyDescent="0.25">
      <c r="A19">
        <v>3220</v>
      </c>
      <c r="B19" s="3" t="s">
        <v>108</v>
      </c>
      <c r="D19" s="3" t="s">
        <v>122</v>
      </c>
    </row>
    <row r="20" spans="1:4" x14ac:dyDescent="0.25">
      <c r="A20">
        <v>3200</v>
      </c>
      <c r="B20" s="3" t="s">
        <v>107</v>
      </c>
      <c r="D20" s="3" t="s">
        <v>122</v>
      </c>
    </row>
    <row r="21" spans="1:4" x14ac:dyDescent="0.25">
      <c r="A21">
        <v>3180</v>
      </c>
      <c r="B21" s="3" t="s">
        <v>106</v>
      </c>
      <c r="D21" s="3" t="s">
        <v>122</v>
      </c>
    </row>
    <row r="22" spans="1:4" x14ac:dyDescent="0.25">
      <c r="A22">
        <v>3160</v>
      </c>
      <c r="B22" s="3" t="s">
        <v>105</v>
      </c>
      <c r="D22" s="3" t="s">
        <v>122</v>
      </c>
    </row>
    <row r="23" spans="1:4" x14ac:dyDescent="0.25">
      <c r="A23">
        <v>3140</v>
      </c>
      <c r="B23" s="3" t="s">
        <v>104</v>
      </c>
      <c r="D23" s="3" t="s">
        <v>122</v>
      </c>
    </row>
    <row r="24" spans="1:4" x14ac:dyDescent="0.25">
      <c r="A24">
        <v>3120</v>
      </c>
      <c r="B24" s="3" t="s">
        <v>103</v>
      </c>
      <c r="D24" s="3" t="s">
        <v>122</v>
      </c>
    </row>
    <row r="25" spans="1:4" x14ac:dyDescent="0.25">
      <c r="A25">
        <v>3100</v>
      </c>
      <c r="B25" s="3" t="s">
        <v>102</v>
      </c>
      <c r="D25" s="3" t="s">
        <v>122</v>
      </c>
    </row>
    <row r="26" spans="1:4" x14ac:dyDescent="0.25">
      <c r="A26">
        <v>3080</v>
      </c>
      <c r="B26" s="3" t="s">
        <v>101</v>
      </c>
      <c r="D26" s="3" t="s">
        <v>122</v>
      </c>
    </row>
    <row r="27" spans="1:4" x14ac:dyDescent="0.25">
      <c r="A27">
        <v>3060</v>
      </c>
      <c r="B27" s="3" t="s">
        <v>100</v>
      </c>
      <c r="D27" s="3" t="s">
        <v>122</v>
      </c>
    </row>
    <row r="28" spans="1:4" x14ac:dyDescent="0.25">
      <c r="A28">
        <v>3040</v>
      </c>
      <c r="B28" s="3" t="s">
        <v>99</v>
      </c>
      <c r="D28" s="3" t="s">
        <v>122</v>
      </c>
    </row>
    <row r="29" spans="1:4" x14ac:dyDescent="0.25">
      <c r="A29">
        <v>3020</v>
      </c>
      <c r="B29" s="3" t="s">
        <v>98</v>
      </c>
      <c r="D29" s="3" t="s">
        <v>122</v>
      </c>
    </row>
    <row r="30" spans="1:4" x14ac:dyDescent="0.25">
      <c r="A30">
        <v>3000</v>
      </c>
      <c r="B30" s="3" t="s">
        <v>97</v>
      </c>
      <c r="D30" s="3" t="s">
        <v>122</v>
      </c>
    </row>
    <row r="31" spans="1:4" x14ac:dyDescent="0.25">
      <c r="A31">
        <v>2980</v>
      </c>
      <c r="B31" s="3" t="s">
        <v>96</v>
      </c>
      <c r="D31" s="3" t="s">
        <v>122</v>
      </c>
    </row>
    <row r="32" spans="1:4" x14ac:dyDescent="0.25">
      <c r="A32">
        <v>2960</v>
      </c>
      <c r="B32" s="3" t="s">
        <v>95</v>
      </c>
      <c r="D32" s="3" t="s">
        <v>122</v>
      </c>
    </row>
    <row r="33" spans="1:4" x14ac:dyDescent="0.25">
      <c r="A33">
        <v>2940</v>
      </c>
      <c r="B33" s="3" t="s">
        <v>94</v>
      </c>
      <c r="D33" s="3" t="s">
        <v>122</v>
      </c>
    </row>
    <row r="34" spans="1:4" x14ac:dyDescent="0.25">
      <c r="A34">
        <v>2920</v>
      </c>
      <c r="B34" s="3" t="s">
        <v>93</v>
      </c>
      <c r="D34" s="3" t="s">
        <v>122</v>
      </c>
    </row>
    <row r="35" spans="1:4" x14ac:dyDescent="0.25">
      <c r="A35">
        <v>2900</v>
      </c>
      <c r="B35" s="3" t="s">
        <v>91</v>
      </c>
      <c r="D35" s="3" t="s">
        <v>122</v>
      </c>
    </row>
    <row r="36" spans="1:4" x14ac:dyDescent="0.25">
      <c r="A36">
        <v>2880</v>
      </c>
      <c r="B36" s="3" t="s">
        <v>90</v>
      </c>
      <c r="D36" s="3" t="s">
        <v>122</v>
      </c>
    </row>
    <row r="37" spans="1:4" x14ac:dyDescent="0.25">
      <c r="A37">
        <v>2860</v>
      </c>
      <c r="B37" s="3" t="s">
        <v>92</v>
      </c>
      <c r="D37" s="3" t="s">
        <v>122</v>
      </c>
    </row>
    <row r="38" spans="1:4" x14ac:dyDescent="0.25">
      <c r="A38">
        <v>2840</v>
      </c>
      <c r="B38" s="3" t="s">
        <v>89</v>
      </c>
      <c r="D38" s="3" t="s">
        <v>122</v>
      </c>
    </row>
    <row r="39" spans="1:4" x14ac:dyDescent="0.25">
      <c r="A39">
        <v>2820</v>
      </c>
      <c r="B39" s="3" t="s">
        <v>88</v>
      </c>
      <c r="D39" s="3" t="s">
        <v>122</v>
      </c>
    </row>
    <row r="40" spans="1:4" x14ac:dyDescent="0.25">
      <c r="A40">
        <v>2800</v>
      </c>
      <c r="B40" s="3" t="s">
        <v>87</v>
      </c>
      <c r="D40" s="3" t="s">
        <v>122</v>
      </c>
    </row>
    <row r="41" spans="1:4" x14ac:dyDescent="0.25">
      <c r="A41">
        <v>2780</v>
      </c>
      <c r="B41" s="3" t="s">
        <v>86</v>
      </c>
      <c r="D41" s="3" t="s">
        <v>122</v>
      </c>
    </row>
    <row r="42" spans="1:4" x14ac:dyDescent="0.25">
      <c r="A42">
        <v>2760</v>
      </c>
      <c r="B42" s="3" t="s">
        <v>85</v>
      </c>
      <c r="D42" s="3" t="s">
        <v>122</v>
      </c>
    </row>
    <row r="43" spans="1:4" x14ac:dyDescent="0.25">
      <c r="A43">
        <v>2740</v>
      </c>
      <c r="B43" s="3" t="s">
        <v>84</v>
      </c>
      <c r="D43" s="3" t="s">
        <v>122</v>
      </c>
    </row>
    <row r="44" spans="1:4" x14ac:dyDescent="0.25">
      <c r="A44">
        <v>2720</v>
      </c>
      <c r="B44" s="3" t="s">
        <v>83</v>
      </c>
      <c r="D44" s="3" t="s">
        <v>122</v>
      </c>
    </row>
    <row r="45" spans="1:4" x14ac:dyDescent="0.25">
      <c r="A45">
        <v>2700</v>
      </c>
      <c r="B45" s="3" t="s">
        <v>82</v>
      </c>
      <c r="D45" s="3" t="s">
        <v>122</v>
      </c>
    </row>
    <row r="46" spans="1:4" x14ac:dyDescent="0.25">
      <c r="A46">
        <v>2680</v>
      </c>
      <c r="B46" s="3" t="s">
        <v>80</v>
      </c>
      <c r="D46" s="3" t="s">
        <v>122</v>
      </c>
    </row>
    <row r="47" spans="1:4" x14ac:dyDescent="0.25">
      <c r="A47">
        <v>2660</v>
      </c>
      <c r="B47" s="3" t="s">
        <v>77</v>
      </c>
      <c r="D47" s="3" t="s">
        <v>122</v>
      </c>
    </row>
    <row r="48" spans="1:4" x14ac:dyDescent="0.25">
      <c r="A48">
        <v>2640</v>
      </c>
      <c r="B48" s="3" t="s">
        <v>81</v>
      </c>
      <c r="D48" s="3" t="s">
        <v>122</v>
      </c>
    </row>
    <row r="49" spans="1:4" x14ac:dyDescent="0.25">
      <c r="A49">
        <v>2620</v>
      </c>
      <c r="B49" s="3" t="s">
        <v>79</v>
      </c>
      <c r="D49" s="3" t="s">
        <v>122</v>
      </c>
    </row>
    <row r="50" spans="1:4" x14ac:dyDescent="0.25">
      <c r="A50">
        <v>2600</v>
      </c>
      <c r="B50" s="3" t="s">
        <v>76</v>
      </c>
      <c r="D50" s="3" t="s">
        <v>122</v>
      </c>
    </row>
    <row r="51" spans="1:4" x14ac:dyDescent="0.25">
      <c r="A51">
        <v>2580</v>
      </c>
      <c r="B51" s="3" t="s">
        <v>75</v>
      </c>
      <c r="D51" s="3" t="s">
        <v>122</v>
      </c>
    </row>
    <row r="52" spans="1:4" x14ac:dyDescent="0.25">
      <c r="A52">
        <v>2560</v>
      </c>
      <c r="B52" s="3" t="s">
        <v>78</v>
      </c>
      <c r="D52" s="3" t="s">
        <v>122</v>
      </c>
    </row>
    <row r="53" spans="1:4" x14ac:dyDescent="0.25">
      <c r="A53">
        <v>2540</v>
      </c>
      <c r="B53" s="3" t="s">
        <v>74</v>
      </c>
      <c r="D53" s="3" t="s">
        <v>122</v>
      </c>
    </row>
    <row r="54" spans="1:4" x14ac:dyDescent="0.25">
      <c r="A54">
        <v>2520</v>
      </c>
      <c r="B54" s="3" t="s">
        <v>73</v>
      </c>
      <c r="D54" s="3" t="s">
        <v>122</v>
      </c>
    </row>
    <row r="55" spans="1:4" x14ac:dyDescent="0.25">
      <c r="A55">
        <v>2500</v>
      </c>
      <c r="B55" s="3" t="s">
        <v>72</v>
      </c>
      <c r="D55" s="3" t="s">
        <v>122</v>
      </c>
    </row>
    <row r="56" spans="1:4" x14ac:dyDescent="0.25">
      <c r="A56">
        <v>2480</v>
      </c>
      <c r="B56" s="3" t="s">
        <v>71</v>
      </c>
      <c r="D56" s="3" t="s">
        <v>122</v>
      </c>
    </row>
    <row r="57" spans="1:4" x14ac:dyDescent="0.25">
      <c r="A57">
        <v>2460</v>
      </c>
      <c r="B57" s="3" t="s">
        <v>70</v>
      </c>
      <c r="C57">
        <v>188.6</v>
      </c>
      <c r="D57" s="3" t="s">
        <v>122</v>
      </c>
    </row>
    <row r="58" spans="1:4" x14ac:dyDescent="0.25">
      <c r="A58">
        <v>2440</v>
      </c>
      <c r="B58" s="3" t="s">
        <v>69</v>
      </c>
      <c r="C58">
        <v>187.2</v>
      </c>
      <c r="D58" s="3" t="s">
        <v>122</v>
      </c>
    </row>
    <row r="59" spans="1:4" x14ac:dyDescent="0.25">
      <c r="A59">
        <v>2420</v>
      </c>
      <c r="B59" s="3" t="s">
        <v>68</v>
      </c>
      <c r="C59">
        <v>185.6</v>
      </c>
      <c r="D59" s="3" t="s">
        <v>122</v>
      </c>
    </row>
    <row r="60" spans="1:4" x14ac:dyDescent="0.25">
      <c r="A60">
        <v>2400</v>
      </c>
      <c r="B60" s="3" t="s">
        <v>67</v>
      </c>
      <c r="C60" s="4">
        <v>184</v>
      </c>
      <c r="D60" s="3" t="s">
        <v>122</v>
      </c>
    </row>
    <row r="61" spans="1:4" x14ac:dyDescent="0.25">
      <c r="A61">
        <v>2380</v>
      </c>
      <c r="B61" s="3" t="s">
        <v>66</v>
      </c>
      <c r="D61" s="3" t="s">
        <v>66</v>
      </c>
    </row>
    <row r="62" spans="1:4" x14ac:dyDescent="0.25">
      <c r="A62">
        <v>2360</v>
      </c>
      <c r="B62" s="3" t="s">
        <v>65</v>
      </c>
      <c r="D62" s="3" t="s">
        <v>65</v>
      </c>
    </row>
    <row r="63" spans="1:4" x14ac:dyDescent="0.25">
      <c r="A63">
        <v>2340</v>
      </c>
      <c r="B63" s="3" t="s">
        <v>64</v>
      </c>
      <c r="D63" s="3" t="s">
        <v>64</v>
      </c>
    </row>
    <row r="64" spans="1:4" x14ac:dyDescent="0.25">
      <c r="A64">
        <v>2320</v>
      </c>
      <c r="B64" s="3" t="s">
        <v>63</v>
      </c>
      <c r="D64" s="3" t="s">
        <v>63</v>
      </c>
    </row>
    <row r="65" spans="1:4" x14ac:dyDescent="0.25">
      <c r="A65">
        <v>2300</v>
      </c>
      <c r="B65" s="3" t="s">
        <v>62</v>
      </c>
      <c r="D65" s="3" t="s">
        <v>62</v>
      </c>
    </row>
    <row r="66" spans="1:4" x14ac:dyDescent="0.25">
      <c r="A66">
        <v>2280</v>
      </c>
      <c r="B66" s="3" t="s">
        <v>60</v>
      </c>
      <c r="D66" s="3" t="s">
        <v>60</v>
      </c>
    </row>
    <row r="67" spans="1:4" x14ac:dyDescent="0.25">
      <c r="A67">
        <v>2260</v>
      </c>
      <c r="B67" s="3" t="s">
        <v>59</v>
      </c>
      <c r="D67" s="3" t="s">
        <v>59</v>
      </c>
    </row>
    <row r="68" spans="1:4" x14ac:dyDescent="0.25">
      <c r="A68">
        <v>2240</v>
      </c>
      <c r="B68" s="3" t="s">
        <v>61</v>
      </c>
      <c r="D68" s="3" t="s">
        <v>61</v>
      </c>
    </row>
    <row r="69" spans="1:4" x14ac:dyDescent="0.25">
      <c r="A69">
        <v>2220</v>
      </c>
      <c r="B69" s="3" t="s">
        <v>58</v>
      </c>
      <c r="D69" s="3" t="s">
        <v>58</v>
      </c>
    </row>
    <row r="70" spans="1:4" x14ac:dyDescent="0.25">
      <c r="A70">
        <v>2200</v>
      </c>
      <c r="B70" s="3" t="s">
        <v>57</v>
      </c>
      <c r="D70" s="3" t="s">
        <v>57</v>
      </c>
    </row>
    <row r="71" spans="1:4" x14ac:dyDescent="0.25">
      <c r="A71">
        <v>2180</v>
      </c>
      <c r="B71" s="3" t="s">
        <v>56</v>
      </c>
      <c r="D71" s="3" t="s">
        <v>56</v>
      </c>
    </row>
    <row r="72" spans="1:4" x14ac:dyDescent="0.25">
      <c r="A72">
        <v>2160</v>
      </c>
      <c r="B72" s="3" t="s">
        <v>55</v>
      </c>
      <c r="D72" s="3" t="s">
        <v>55</v>
      </c>
    </row>
    <row r="73" spans="1:4" x14ac:dyDescent="0.25">
      <c r="A73">
        <v>2120</v>
      </c>
      <c r="B73" s="3" t="s">
        <v>54</v>
      </c>
      <c r="D73" s="3" t="s">
        <v>54</v>
      </c>
    </row>
    <row r="74" spans="1:4" x14ac:dyDescent="0.25">
      <c r="A74">
        <v>2100</v>
      </c>
      <c r="B74" s="3" t="s">
        <v>53</v>
      </c>
      <c r="D74" s="3" t="s">
        <v>53</v>
      </c>
    </row>
    <row r="75" spans="1:4" x14ac:dyDescent="0.25">
      <c r="A75">
        <v>2060</v>
      </c>
      <c r="B75" s="3" t="s">
        <v>52</v>
      </c>
      <c r="D75" s="3" t="s">
        <v>52</v>
      </c>
    </row>
    <row r="76" spans="1:4" x14ac:dyDescent="0.25">
      <c r="A76">
        <v>2040</v>
      </c>
      <c r="B76" s="3" t="s">
        <v>51</v>
      </c>
      <c r="D76" s="3" t="s">
        <v>51</v>
      </c>
    </row>
    <row r="77" spans="1:4" x14ac:dyDescent="0.25">
      <c r="A77">
        <v>2000</v>
      </c>
      <c r="B77" s="3" t="s">
        <v>50</v>
      </c>
      <c r="D77" s="3" t="s">
        <v>50</v>
      </c>
    </row>
    <row r="78" spans="1:4" x14ac:dyDescent="0.25">
      <c r="A78">
        <v>1980</v>
      </c>
      <c r="B78" s="3" t="s">
        <v>49</v>
      </c>
      <c r="D78" s="3" t="s">
        <v>49</v>
      </c>
    </row>
    <row r="79" spans="1:4" x14ac:dyDescent="0.25">
      <c r="A79">
        <v>1940</v>
      </c>
      <c r="B79" s="3" t="s">
        <v>48</v>
      </c>
      <c r="D79" s="3" t="s">
        <v>48</v>
      </c>
    </row>
    <row r="80" spans="1:4" x14ac:dyDescent="0.25">
      <c r="A80">
        <v>1920</v>
      </c>
      <c r="B80" s="3" t="s">
        <v>47</v>
      </c>
      <c r="D80" s="3" t="s">
        <v>47</v>
      </c>
    </row>
    <row r="81" spans="1:4" x14ac:dyDescent="0.25">
      <c r="A81">
        <v>1880</v>
      </c>
      <c r="B81" s="3" t="s">
        <v>46</v>
      </c>
      <c r="D81" s="3" t="s">
        <v>46</v>
      </c>
    </row>
    <row r="82" spans="1:4" x14ac:dyDescent="0.25">
      <c r="A82">
        <v>1860</v>
      </c>
      <c r="B82" s="3" t="s">
        <v>45</v>
      </c>
      <c r="D82" s="3" t="s">
        <v>45</v>
      </c>
    </row>
    <row r="83" spans="1:4" x14ac:dyDescent="0.25">
      <c r="A83">
        <v>1820</v>
      </c>
      <c r="B83" s="3" t="s">
        <v>44</v>
      </c>
      <c r="D83" s="3" t="s">
        <v>44</v>
      </c>
    </row>
    <row r="84" spans="1:4" x14ac:dyDescent="0.25">
      <c r="A84">
        <v>1800</v>
      </c>
      <c r="B84" s="3" t="s">
        <v>43</v>
      </c>
      <c r="D84" s="3" t="s">
        <v>43</v>
      </c>
    </row>
    <row r="85" spans="1:4" x14ac:dyDescent="0.25">
      <c r="A85">
        <v>1760</v>
      </c>
      <c r="B85" s="3" t="s">
        <v>42</v>
      </c>
      <c r="D85" s="3" t="s">
        <v>42</v>
      </c>
    </row>
    <row r="86" spans="1:4" x14ac:dyDescent="0.25">
      <c r="A86">
        <v>1740</v>
      </c>
      <c r="B86" s="3" t="s">
        <v>41</v>
      </c>
      <c r="D86" s="3" t="s">
        <v>41</v>
      </c>
    </row>
    <row r="87" spans="1:4" x14ac:dyDescent="0.25">
      <c r="A87">
        <v>1700</v>
      </c>
      <c r="B87" s="3" t="s">
        <v>40</v>
      </c>
      <c r="D87" s="3" t="s">
        <v>40</v>
      </c>
    </row>
    <row r="88" spans="1:4" x14ac:dyDescent="0.25">
      <c r="A88">
        <v>1680</v>
      </c>
      <c r="B88" s="3" t="s">
        <v>39</v>
      </c>
      <c r="D88" s="3" t="s">
        <v>39</v>
      </c>
    </row>
    <row r="89" spans="1:4" x14ac:dyDescent="0.25">
      <c r="A89">
        <v>1640</v>
      </c>
      <c r="B89" s="3" t="s">
        <v>38</v>
      </c>
      <c r="D89" s="3" t="s">
        <v>38</v>
      </c>
    </row>
    <row r="90" spans="1:4" x14ac:dyDescent="0.25">
      <c r="A90">
        <v>1620</v>
      </c>
      <c r="B90" s="3" t="s">
        <v>37</v>
      </c>
      <c r="D90" s="3" t="s">
        <v>37</v>
      </c>
    </row>
    <row r="91" spans="1:4" x14ac:dyDescent="0.25">
      <c r="A91">
        <v>1580</v>
      </c>
      <c r="B91" s="3" t="s">
        <v>36</v>
      </c>
      <c r="D91" s="3" t="s">
        <v>36</v>
      </c>
    </row>
    <row r="92" spans="1:4" x14ac:dyDescent="0.25">
      <c r="A92">
        <v>1560</v>
      </c>
      <c r="B92" s="3" t="s">
        <v>35</v>
      </c>
      <c r="D92" s="3" t="s">
        <v>35</v>
      </c>
    </row>
    <row r="93" spans="1:4" x14ac:dyDescent="0.25">
      <c r="A93">
        <v>1520</v>
      </c>
      <c r="B93" s="3" t="s">
        <v>34</v>
      </c>
      <c r="D93" s="3" t="s">
        <v>34</v>
      </c>
    </row>
    <row r="94" spans="1:4" x14ac:dyDescent="0.25">
      <c r="A94">
        <v>1500</v>
      </c>
      <c r="B94" s="3" t="s">
        <v>33</v>
      </c>
      <c r="D94" s="3" t="s">
        <v>33</v>
      </c>
    </row>
    <row r="95" spans="1:4" x14ac:dyDescent="0.25">
      <c r="A95">
        <v>1460</v>
      </c>
      <c r="B95" s="3" t="s">
        <v>32</v>
      </c>
      <c r="D95" s="3" t="s">
        <v>32</v>
      </c>
    </row>
    <row r="96" spans="1:4" x14ac:dyDescent="0.25">
      <c r="A96">
        <v>1440</v>
      </c>
      <c r="B96" s="3" t="s">
        <v>31</v>
      </c>
      <c r="D96" s="3" t="s">
        <v>31</v>
      </c>
    </row>
    <row r="97" spans="1:4" x14ac:dyDescent="0.25">
      <c r="A97">
        <v>1400</v>
      </c>
      <c r="B97" s="3" t="s">
        <v>30</v>
      </c>
      <c r="D97" s="3" t="s">
        <v>30</v>
      </c>
    </row>
    <row r="98" spans="1:4" x14ac:dyDescent="0.25">
      <c r="A98">
        <v>1380</v>
      </c>
      <c r="B98" s="3" t="s">
        <v>29</v>
      </c>
      <c r="D98" s="3" t="s">
        <v>29</v>
      </c>
    </row>
    <row r="99" spans="1:4" x14ac:dyDescent="0.25">
      <c r="A99">
        <v>1340</v>
      </c>
      <c r="B99" s="3" t="s">
        <v>26</v>
      </c>
      <c r="D99" s="3" t="s">
        <v>26</v>
      </c>
    </row>
    <row r="100" spans="1:4" x14ac:dyDescent="0.25">
      <c r="A100">
        <v>1320</v>
      </c>
      <c r="B100" s="3" t="s">
        <v>28</v>
      </c>
      <c r="D100" s="3" t="s">
        <v>28</v>
      </c>
    </row>
    <row r="101" spans="1:4" x14ac:dyDescent="0.25">
      <c r="A101">
        <v>1280</v>
      </c>
      <c r="B101" s="3" t="s">
        <v>25</v>
      </c>
      <c r="D101" s="3" t="s">
        <v>25</v>
      </c>
    </row>
    <row r="102" spans="1:4" x14ac:dyDescent="0.25">
      <c r="A102">
        <v>1260</v>
      </c>
      <c r="B102" s="3" t="s">
        <v>27</v>
      </c>
      <c r="D102" s="3" t="s">
        <v>27</v>
      </c>
    </row>
    <row r="103" spans="1:4" x14ac:dyDescent="0.25">
      <c r="A103">
        <v>1220</v>
      </c>
      <c r="B103" s="3" t="s">
        <v>24</v>
      </c>
      <c r="D103" s="3" t="s">
        <v>24</v>
      </c>
    </row>
    <row r="104" spans="1:4" x14ac:dyDescent="0.25">
      <c r="A104">
        <v>1200</v>
      </c>
      <c r="B104" s="3" t="s">
        <v>22</v>
      </c>
      <c r="D104" s="3" t="s">
        <v>22</v>
      </c>
    </row>
    <row r="105" spans="1:4" x14ac:dyDescent="0.25">
      <c r="A105">
        <v>1160</v>
      </c>
      <c r="B105" s="3" t="s">
        <v>23</v>
      </c>
      <c r="D105" s="3" t="s">
        <v>23</v>
      </c>
    </row>
    <row r="106" spans="1:4" x14ac:dyDescent="0.25">
      <c r="A106">
        <v>1140</v>
      </c>
      <c r="B106" s="3" t="s">
        <v>21</v>
      </c>
      <c r="D106" s="3" t="s">
        <v>21</v>
      </c>
    </row>
    <row r="107" spans="1:4" x14ac:dyDescent="0.25">
      <c r="A107">
        <v>1100</v>
      </c>
      <c r="B107" s="3">
        <v>1100</v>
      </c>
      <c r="D107" s="3">
        <v>1100</v>
      </c>
    </row>
    <row r="108" spans="1:4" x14ac:dyDescent="0.25">
      <c r="A108">
        <v>1080</v>
      </c>
      <c r="B108" s="3" t="s">
        <v>20</v>
      </c>
      <c r="D108" s="3" t="s">
        <v>20</v>
      </c>
    </row>
    <row r="109" spans="1:4" x14ac:dyDescent="0.25">
      <c r="A109">
        <v>1020</v>
      </c>
      <c r="B109" s="3" t="s">
        <v>19</v>
      </c>
      <c r="D109" s="3" t="s">
        <v>19</v>
      </c>
    </row>
    <row r="110" spans="1:4" x14ac:dyDescent="0.25">
      <c r="A110">
        <v>960</v>
      </c>
      <c r="B110" s="3" t="s">
        <v>18</v>
      </c>
      <c r="D110" s="3" t="s">
        <v>18</v>
      </c>
    </row>
    <row r="111" spans="1:4" x14ac:dyDescent="0.25">
      <c r="A111">
        <v>900</v>
      </c>
      <c r="B111" s="3" t="s">
        <v>17</v>
      </c>
      <c r="D111" s="3" t="s">
        <v>17</v>
      </c>
    </row>
    <row r="112" spans="1:4" x14ac:dyDescent="0.25">
      <c r="A112">
        <v>840</v>
      </c>
      <c r="B112" s="3" t="s">
        <v>16</v>
      </c>
      <c r="D112" s="3" t="s">
        <v>16</v>
      </c>
    </row>
    <row r="113" spans="1:4" x14ac:dyDescent="0.25">
      <c r="A113">
        <v>780</v>
      </c>
      <c r="B113" s="3" t="s">
        <v>15</v>
      </c>
      <c r="D113" s="3" t="s">
        <v>15</v>
      </c>
    </row>
    <row r="114" spans="1:4" x14ac:dyDescent="0.25">
      <c r="A114">
        <v>720</v>
      </c>
      <c r="B114" s="3" t="s">
        <v>14</v>
      </c>
      <c r="D114" s="3" t="s">
        <v>14</v>
      </c>
    </row>
    <row r="115" spans="1:4" x14ac:dyDescent="0.25">
      <c r="A115">
        <v>660</v>
      </c>
      <c r="B115" s="3">
        <v>660</v>
      </c>
      <c r="D115" s="3">
        <v>660</v>
      </c>
    </row>
    <row r="116" spans="1:4" x14ac:dyDescent="0.25">
      <c r="A116">
        <v>600</v>
      </c>
      <c r="B116" s="3" t="s">
        <v>13</v>
      </c>
      <c r="D116" s="3" t="s">
        <v>13</v>
      </c>
    </row>
    <row r="117" spans="1:4" x14ac:dyDescent="0.25">
      <c r="A117">
        <v>540</v>
      </c>
      <c r="B117" s="3" t="s">
        <v>12</v>
      </c>
      <c r="D117" s="3" t="s">
        <v>12</v>
      </c>
    </row>
    <row r="118" spans="1:4" x14ac:dyDescent="0.25">
      <c r="A118">
        <v>480</v>
      </c>
      <c r="B118" s="3" t="s">
        <v>11</v>
      </c>
      <c r="D118" s="3" t="s">
        <v>11</v>
      </c>
    </row>
    <row r="119" spans="1:4" x14ac:dyDescent="0.25">
      <c r="A119">
        <v>420</v>
      </c>
      <c r="B119" s="3" t="s">
        <v>10</v>
      </c>
      <c r="D119" s="3" t="s">
        <v>10</v>
      </c>
    </row>
    <row r="120" spans="1:4" x14ac:dyDescent="0.25">
      <c r="A120">
        <v>360</v>
      </c>
      <c r="B120" s="3">
        <v>360</v>
      </c>
      <c r="D120" s="3">
        <v>360</v>
      </c>
    </row>
    <row r="121" spans="1:4" x14ac:dyDescent="0.25">
      <c r="A121">
        <v>300</v>
      </c>
      <c r="B121" s="3" t="s">
        <v>9</v>
      </c>
      <c r="D121" s="3" t="s">
        <v>9</v>
      </c>
    </row>
    <row r="122" spans="1:4" x14ac:dyDescent="0.25">
      <c r="A122">
        <v>240</v>
      </c>
      <c r="B122" s="3">
        <v>240</v>
      </c>
      <c r="D122" s="3">
        <v>240</v>
      </c>
    </row>
    <row r="123" spans="1:4" x14ac:dyDescent="0.25">
      <c r="A123">
        <v>180</v>
      </c>
      <c r="B123" s="3" t="s">
        <v>8</v>
      </c>
      <c r="D123" s="3" t="s">
        <v>8</v>
      </c>
    </row>
    <row r="124" spans="1:4" x14ac:dyDescent="0.25">
      <c r="A124">
        <v>120</v>
      </c>
      <c r="B124" s="3">
        <v>120</v>
      </c>
      <c r="D124" s="3">
        <v>120</v>
      </c>
    </row>
    <row r="125" spans="1:4" x14ac:dyDescent="0.25">
      <c r="A125">
        <v>60</v>
      </c>
      <c r="B125" s="3">
        <v>60</v>
      </c>
      <c r="D125" s="3">
        <v>60</v>
      </c>
    </row>
    <row r="126" spans="1:4" x14ac:dyDescent="0.25">
      <c r="A126">
        <v>0</v>
      </c>
      <c r="B126" s="3">
        <v>0</v>
      </c>
      <c r="D126" s="3"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zoomScale="85" zoomScaleNormal="85" workbookViewId="0">
      <selection activeCell="C10" sqref="C10"/>
    </sheetView>
  </sheetViews>
  <sheetFormatPr defaultRowHeight="15" x14ac:dyDescent="0.25"/>
  <cols>
    <col min="1" max="1" width="11" customWidth="1"/>
    <col min="2" max="2" width="11.5703125" customWidth="1"/>
    <col min="3" max="3" width="13.28515625" bestFit="1" customWidth="1"/>
    <col min="4" max="4" width="17.85546875" customWidth="1"/>
    <col min="5" max="5" width="14" customWidth="1"/>
    <col min="6" max="6" width="16.140625" hidden="1" customWidth="1"/>
  </cols>
  <sheetData>
    <row r="3" spans="1:8" x14ac:dyDescent="0.25">
      <c r="A3" s="9" t="s">
        <v>145</v>
      </c>
      <c r="B3" s="9" t="s">
        <v>146</v>
      </c>
      <c r="C3" s="9" t="s">
        <v>147</v>
      </c>
      <c r="D3" s="11">
        <v>2.17</v>
      </c>
      <c r="E3" s="10">
        <v>4.33</v>
      </c>
      <c r="F3" s="13">
        <v>12.99</v>
      </c>
    </row>
    <row r="4" spans="1:8" x14ac:dyDescent="0.25">
      <c r="A4" s="6" t="s">
        <v>134</v>
      </c>
      <c r="B4" s="7">
        <v>4.5999999999999996</v>
      </c>
      <c r="C4" s="8">
        <v>6.7</v>
      </c>
      <c r="D4" s="12">
        <f>ROUND(C4*D$3,2)</f>
        <v>14.54</v>
      </c>
      <c r="E4" s="1">
        <f>ROUND(C4*E$3,2)</f>
        <v>29.01</v>
      </c>
      <c r="F4" s="14">
        <f>ROUND(C4*F$3,2)</f>
        <v>87.03</v>
      </c>
    </row>
    <row r="5" spans="1:8" x14ac:dyDescent="0.25">
      <c r="A5" s="6" t="s">
        <v>135</v>
      </c>
      <c r="B5" s="7">
        <v>9.1999999999999993</v>
      </c>
      <c r="C5" s="8">
        <v>13.4</v>
      </c>
      <c r="D5" s="12">
        <f t="shared" ref="D5:D14" si="0">ROUND(C5*D$3,2)</f>
        <v>29.08</v>
      </c>
      <c r="E5" s="1">
        <f t="shared" ref="E5:E14" si="1">ROUND(C5*E$3,2)</f>
        <v>58.02</v>
      </c>
      <c r="F5" s="14">
        <f t="shared" ref="F5:F14" si="2">ROUND(C5*F$3,2)</f>
        <v>174.07</v>
      </c>
    </row>
    <row r="6" spans="1:8" x14ac:dyDescent="0.25">
      <c r="A6" s="6" t="s">
        <v>136</v>
      </c>
      <c r="B6" s="7">
        <v>18.399999999999999</v>
      </c>
      <c r="C6" s="8">
        <v>26.7</v>
      </c>
      <c r="D6" s="12">
        <f t="shared" si="0"/>
        <v>57.94</v>
      </c>
      <c r="E6" s="1">
        <f t="shared" si="1"/>
        <v>115.61</v>
      </c>
      <c r="F6" s="14">
        <f t="shared" si="2"/>
        <v>346.83</v>
      </c>
    </row>
    <row r="7" spans="1:8" x14ac:dyDescent="0.25">
      <c r="A7" s="6" t="s">
        <v>137</v>
      </c>
      <c r="B7" s="7">
        <v>27.6</v>
      </c>
      <c r="C7" s="8">
        <v>40</v>
      </c>
      <c r="D7" s="12">
        <f t="shared" si="0"/>
        <v>86.8</v>
      </c>
      <c r="E7" s="1">
        <f t="shared" si="1"/>
        <v>173.2</v>
      </c>
      <c r="F7" s="14">
        <f t="shared" si="2"/>
        <v>519.6</v>
      </c>
    </row>
    <row r="8" spans="1:8" x14ac:dyDescent="0.25">
      <c r="A8" s="6" t="s">
        <v>138</v>
      </c>
      <c r="B8" s="7">
        <v>50.6</v>
      </c>
      <c r="C8" s="8">
        <v>73.400000000000006</v>
      </c>
      <c r="D8" s="12">
        <f t="shared" si="0"/>
        <v>159.28</v>
      </c>
      <c r="E8" s="1">
        <f t="shared" si="1"/>
        <v>317.82</v>
      </c>
      <c r="F8" s="14">
        <f t="shared" si="2"/>
        <v>953.47</v>
      </c>
      <c r="H8" s="5">
        <f>D8+D8+D8</f>
        <v>477.84000000000003</v>
      </c>
    </row>
    <row r="9" spans="1:8" x14ac:dyDescent="0.25">
      <c r="A9" s="6" t="s">
        <v>139</v>
      </c>
      <c r="B9" s="7">
        <v>84.4</v>
      </c>
      <c r="C9" s="8">
        <v>122.3</v>
      </c>
      <c r="D9" s="12">
        <f t="shared" si="0"/>
        <v>265.39</v>
      </c>
      <c r="E9" s="1">
        <f t="shared" si="1"/>
        <v>529.55999999999995</v>
      </c>
      <c r="F9" s="14">
        <f t="shared" si="2"/>
        <v>1588.68</v>
      </c>
    </row>
    <row r="10" spans="1:8" ht="62.25" x14ac:dyDescent="0.25">
      <c r="A10" s="6" t="s">
        <v>140</v>
      </c>
      <c r="B10" s="7">
        <v>184</v>
      </c>
      <c r="C10" s="8">
        <v>267</v>
      </c>
      <c r="D10" s="12">
        <f t="shared" si="0"/>
        <v>579.39</v>
      </c>
      <c r="E10" s="1">
        <f t="shared" si="1"/>
        <v>1156.1099999999999</v>
      </c>
      <c r="F10" s="14">
        <f t="shared" si="2"/>
        <v>3468.33</v>
      </c>
    </row>
    <row r="11" spans="1:8" ht="47.25" x14ac:dyDescent="0.25">
      <c r="A11" s="6" t="s">
        <v>141</v>
      </c>
      <c r="B11" s="7">
        <v>306.8</v>
      </c>
      <c r="C11" s="8">
        <v>445</v>
      </c>
      <c r="D11" s="12">
        <f t="shared" si="0"/>
        <v>965.65</v>
      </c>
      <c r="E11" s="1">
        <f t="shared" si="1"/>
        <v>1926.85</v>
      </c>
      <c r="F11" s="14">
        <f t="shared" si="2"/>
        <v>5780.55</v>
      </c>
    </row>
    <row r="12" spans="1:8" ht="47.25" x14ac:dyDescent="0.25">
      <c r="A12" s="6" t="s">
        <v>142</v>
      </c>
      <c r="B12" s="7">
        <v>460</v>
      </c>
      <c r="C12" s="8">
        <v>667</v>
      </c>
      <c r="D12" s="12">
        <f t="shared" si="0"/>
        <v>1447.39</v>
      </c>
      <c r="E12" s="1">
        <f t="shared" si="1"/>
        <v>2888.11</v>
      </c>
      <c r="F12" s="14">
        <f t="shared" si="2"/>
        <v>8664.33</v>
      </c>
    </row>
    <row r="13" spans="1:8" ht="47.25" x14ac:dyDescent="0.25">
      <c r="A13" s="6" t="s">
        <v>143</v>
      </c>
      <c r="B13" s="7">
        <v>920</v>
      </c>
      <c r="C13" s="8">
        <v>1334</v>
      </c>
      <c r="D13" s="12">
        <f t="shared" si="0"/>
        <v>2894.78</v>
      </c>
      <c r="E13" s="1">
        <f t="shared" si="1"/>
        <v>5776.22</v>
      </c>
      <c r="F13" s="14">
        <f t="shared" si="2"/>
        <v>17328.66</v>
      </c>
    </row>
    <row r="14" spans="1:8" ht="32.25" x14ac:dyDescent="0.25">
      <c r="A14" s="6" t="s">
        <v>144</v>
      </c>
      <c r="B14" s="7">
        <v>1270</v>
      </c>
      <c r="C14" s="8">
        <v>1840</v>
      </c>
      <c r="D14" s="12">
        <f t="shared" si="0"/>
        <v>3992.8</v>
      </c>
      <c r="E14" s="1">
        <f t="shared" si="1"/>
        <v>7967.2</v>
      </c>
      <c r="F14" s="14">
        <f t="shared" si="2"/>
        <v>23901.599999999999</v>
      </c>
    </row>
    <row r="16" spans="1:8" x14ac:dyDescent="0.25">
      <c r="D16" s="5"/>
      <c r="E16">
        <f>E9+E9+E5+E4</f>
        <v>1146.1499999999999</v>
      </c>
      <c r="F16" s="15">
        <f>F9+F9+F5+F4</f>
        <v>3438.4600000000005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Arkusz1</vt:lpstr>
      <vt:lpstr>Arkusz3</vt:lpstr>
      <vt:lpstr>Arkusz2</vt:lpstr>
      <vt:lpstr>rozbicie pojemności na pojemnik</vt:lpstr>
      <vt:lpstr>Arkusz4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2026-01-05T09:13:06Z</dcterms:modified>
</cp:coreProperties>
</file>